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'Прайс-лист'!$B$7:$B$257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<sst xmlns="http://schemas.openxmlformats.org/spreadsheetml/2006/main" uniqueCount="762">
  <si>
    <t>Прайс-лист</t>
  </si>
  <si>
    <t>https://him-auto.ru/</t>
  </si>
  <si>
    <t>Актуальность прайса на: 2026-11-01 23:43:31</t>
  </si>
  <si>
    <t>Запчасти для моек высокого давления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</si>
  <si>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</si>
  <si>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</si>
  <si>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</si>
  <si>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</si>
  <si>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</si>
  <si>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</si>
  <si>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</si>
  <si>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</si>
  <si>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34000101</t>
  </si>
  <si>
    <t>KIT 01 Ремкомплект клапанов для Royal Press</t>
  </si>
  <si>
    <t>https://him-auto.ru/zapchasti-dlya-moek-vysokogo-davleniya/kit-01-remkomplekt-klapanov-dlya-royal-press/</t>
  </si>
  <si>
    <t>много</t>
  </si>
  <si>
    <t>руб.</t>
  </si>
  <si>
    <t>34000201</t>
  </si>
  <si>
    <t>KIT 02 Ремкомплект масляных сальников для Royal Press</t>
  </si>
  <si>
    <t>https://him-auto.ru/zapchasti-dlya-moek-vysokogo-davleniya/kit-02-remkomplekt-maslyanyh-salnikov-dlya-royal-press/</t>
  </si>
  <si>
    <t>34012301</t>
  </si>
  <si>
    <t>KIT 123 Ремкомплект клапанов для Elite</t>
  </si>
  <si>
    <t>https://him-auto.ru/zapchasti-dlya-moek-vysokogo-davleniya/kit-123-remkomplekt-klapanov-dlya-elite/</t>
  </si>
  <si>
    <t>34013001</t>
  </si>
  <si>
    <t>KIT 130 Ремкомплект поршня для Elite</t>
  </si>
  <si>
    <t>https://him-auto.ru/zapchasti-dlya-moek-vysokogo-davleniya/kit-130-remkomplekt-porshnya-dlya-elite/</t>
  </si>
  <si>
    <t>34013101</t>
  </si>
  <si>
    <t>KIT 131 Ремкомплект уплотнений</t>
  </si>
  <si>
    <t>https://him-auto.ru/zapchasti-dlya-moek-vysokogo-davleniya/kit-131-remkomplekt-uplotnenij/</t>
  </si>
  <si>
    <t>34013701</t>
  </si>
  <si>
    <t>KIT 137 Ремкомплект регулятора давления для Elite</t>
  </si>
  <si>
    <t>https://him-auto.ru/zapchasti-dlya-moek-vysokogo-davleniya/kit-137-remkomplekt-regulyatora-davleniya-dlya-elite/</t>
  </si>
  <si>
    <t>1855</t>
  </si>
  <si>
    <t>KIT 1855 Ремкомплект уплотнений</t>
  </si>
  <si>
    <t>https://him-auto.ru/zapchasti-dlya-moek-vysokogo-davleniya/kit-1855-remkomplekt-uplotnenij/</t>
  </si>
  <si>
    <t>1857</t>
  </si>
  <si>
    <t>KIT 1857 Комплект уплотнений для помп RK</t>
  </si>
  <si>
    <t>https://him-auto.ru/zapchasti-dlya-moek-vysokogo-davleniya/kit-1857-komplekt-uplotnenij-dlya-pomp-rk/</t>
  </si>
  <si>
    <t>34020101</t>
  </si>
  <si>
    <t>KIT 201 Ремкомплект клапанов для HT4715, HT4723</t>
  </si>
  <si>
    <t>https://him-auto.ru/zapchasti-dlya-moek-vysokogo-davleniya/kit-201-remkomplekt-klapanov-dlya-ht4715-ht4723/</t>
  </si>
  <si>
    <t>34020201</t>
  </si>
  <si>
    <t>KIT 202 Ремкомплект водяных сальников для HT4715, HT4723</t>
  </si>
  <si>
    <t>https://him-auto.ru/zapchasti-dlya-moek-vysokogo-davleniya/kit-202-remkomplekt-vodyanyh-salnikov-dlya-ht4715-ht4723/</t>
  </si>
  <si>
    <t>2186</t>
  </si>
  <si>
    <t>KIT 2186 Ремкомплект клапанов для помп RC RCS</t>
  </si>
  <si>
    <t>https://him-auto.ru/zapchasti-dlya-moek-vysokogo-davleniya/kit-2186-remkomplekt-klapanov-dlya-pomp-rc-rcs/</t>
  </si>
  <si>
    <t>2191</t>
  </si>
  <si>
    <t>KIT 2191 Ремкомплект опорных колец 15 мм</t>
  </si>
  <si>
    <t>https://him-auto.ru/zapchasti-dlya-moek-vysokogo-davleniya/kit-2191-remkomplekt-opornyh-kolec-15-mm/</t>
  </si>
  <si>
    <t>34002301</t>
  </si>
  <si>
    <t>KIT 23 Комплект масляных сальников</t>
  </si>
  <si>
    <t>https://him-auto.ru/zapchasti-dlya-moek-vysokogo-davleniya/kit-23-komplekt-maslyanyh-salnikov/</t>
  </si>
  <si>
    <t>34026901</t>
  </si>
  <si>
    <t>KIT 269 Ремкомплект клапанов для E2D2013 E2D2014</t>
  </si>
  <si>
    <t>https://him-auto.ru/zapchasti-dlya-moek-vysokogo-davleniya/kit-269-remkomplekt-klapanov-dlya-e2d2013-e2d2014/</t>
  </si>
  <si>
    <t>34027101</t>
  </si>
  <si>
    <t>KIT 271 Ремкомплект колец для E2D2013 E3E2520</t>
  </si>
  <si>
    <t>https://him-auto.ru/zapchasti-dlya-moek-vysokogo-davleniya/kit-271-remkomplekt-kolec-dlya-e2d2013-e3e2520/</t>
  </si>
  <si>
    <t>34027301</t>
  </si>
  <si>
    <t>KIT 273 Ремкомплект сальников для E2D2013, E2E2111, E2E2113</t>
  </si>
  <si>
    <t>https://him-auto.ru/zapchasti-dlya-moek-vysokogo-davleniya/kit-273-remkomplekt-salnikov-dlya-e2d2013-e2e2111-e2e2113/</t>
  </si>
  <si>
    <t>34027401</t>
  </si>
  <si>
    <t>KIT 274 Ремкомплект сальников для E2B2014, BM 15.20 N</t>
  </si>
  <si>
    <t>https://him-auto.ru/zapchasti-dlya-moek-vysokogo-davleniya/kit-274-remkomplekt-salnikov-dlya-e2b2014-bm-1520-n/</t>
  </si>
  <si>
    <t>2745</t>
  </si>
  <si>
    <t>KIT 2745 Ремкомплект опорных колец 18 мм</t>
  </si>
  <si>
    <t>https://him-auto.ru/zapchasti-dlya-moek-vysokogo-davleniya/kit-2745-remkomplekt-opornyh-kolec-18-mm/</t>
  </si>
  <si>
    <t>2746</t>
  </si>
  <si>
    <t>KIT 2746 Комплект керамических втулок 18 мм для RR</t>
  </si>
  <si>
    <t>https://him-auto.ru/zapchasti-dlya-moek-vysokogo-davleniya/kit-2746-komplekt-keramicheskih-vtulok-18-mm-dlya-rr/</t>
  </si>
  <si>
    <t>2746-3437</t>
  </si>
  <si>
    <t>KIT 2757 Комплект керамических втулок 18 мм для RK</t>
  </si>
  <si>
    <t>https://him-auto.ru/zapchasti-dlya-moek-vysokogo-davleniya/kit-2757-komplekt-keramicheskih-vtulok-18-mm-dlya-rk/</t>
  </si>
  <si>
    <t>34027701</t>
  </si>
  <si>
    <t>KIT 277 Ремкомплект водяных уплотнений</t>
  </si>
  <si>
    <t>https://him-auto.ru/zapchasti-dlya-moek-vysokogo-davleniya/kit-277-remkomplekt-vodyanyh-uplotnenij/</t>
  </si>
  <si>
    <t>34002801</t>
  </si>
  <si>
    <t>KIT 28 Ремкомплект поршня для Royal Press</t>
  </si>
  <si>
    <t>https://him-auto.ru/zapchasti-dlya-moek-vysokogo-davleniya/kit-28-remkomplekt-porshnya-dlya-royal-press/</t>
  </si>
  <si>
    <t>34028501</t>
  </si>
  <si>
    <t>KIT 285 Ремкомплект сальников для E3B2515</t>
  </si>
  <si>
    <t>https://him-auto.ru/zapchasti-dlya-moek-vysokogo-davleniya/kit-285-remkomplekt-salnikov-dlya-e3b2515/</t>
  </si>
  <si>
    <t>34028601</t>
  </si>
  <si>
    <t>KIT 286 Ремкомплект сальников для E3B2121</t>
  </si>
  <si>
    <t>https://him-auto.ru/zapchasti-dlya-moek-vysokogo-davleniya/kit-286-remkomplekt-salnikov-dlya-e3b2121/</t>
  </si>
  <si>
    <t>2864</t>
  </si>
  <si>
    <t>KIT 2864 Ремкомплект клапанов для помп RR</t>
  </si>
  <si>
    <t>https://him-auto.ru/zapchasti-dlya-moek-vysokogo-davleniya/kit-2864-remkomplekt-klapanov-dlya-pomp-rr/</t>
  </si>
  <si>
    <t>34002901</t>
  </si>
  <si>
    <t>KIT 29 Ремкомплект уплотнительных колец</t>
  </si>
  <si>
    <t>https://him-auto.ru/zapchasti-dlya-moek-vysokogo-davleniya/kit-29-remkomplekt-uplotnitelnyh-kolec/</t>
  </si>
  <si>
    <t>34031301</t>
  </si>
  <si>
    <t>KIT 313 Ремкомплект сальников для E1D1813</t>
  </si>
  <si>
    <t>https://him-auto.ru/zapchasti-dlya-moek-vysokogo-davleniya/kit-313-remkomplekt-salnikov-dlya-e1d1813/</t>
  </si>
  <si>
    <t>34031401</t>
  </si>
  <si>
    <t>KIT 314 Ремкомплект манжет</t>
  </si>
  <si>
    <t>https://him-auto.ru/zapchasti-dlya-moek-vysokogo-davleniya/kit-314-remkomplekt-manzhet/</t>
  </si>
  <si>
    <t>34031501</t>
  </si>
  <si>
    <t>KIT 315 Ремкомплект сальников для E1B1614</t>
  </si>
  <si>
    <t>https://him-auto.ru/zapchasti-dlya-moek-vysokogo-davleniya/kit-315-remkomplekt-salnikov-dlya-e1b1614/</t>
  </si>
  <si>
    <t>34003701</t>
  </si>
  <si>
    <t>KIT 37 Ремкомплект масляных сальников для T44, T55</t>
  </si>
  <si>
    <t>https://him-auto.ru/zapchasti-dlya-moek-vysokogo-davleniya/kit-37-remkomplekt-maslyanyh-salnikov-dlya-t44-t55/</t>
  </si>
  <si>
    <t>34037001</t>
  </si>
  <si>
    <t>KIT 370 Ремкомплект клапанов</t>
  </si>
  <si>
    <t>https://him-auto.ru/zapchasti-dlya-moek-vysokogo-davleniya/kit-370-remkomplekt-klapanov/</t>
  </si>
  <si>
    <t>42467</t>
  </si>
  <si>
    <t>KIT 42467 Комплект керамических втулок 18 мм для RC</t>
  </si>
  <si>
    <t>https://him-auto.ru/zapchasti-dlya-moek-vysokogo-davleniya/kit-42467-komplekt-keramicheskih-vtulok-18-mm-dlya-rc/</t>
  </si>
  <si>
    <t>42468</t>
  </si>
  <si>
    <t>KIT 42468 Ремкомплект масляных уплотнений для помп RC RCS</t>
  </si>
  <si>
    <t>https://him-auto.ru/zapchasti-dlya-moek-vysokogo-davleniya/kit-42468-remkomplekt-maslyanyh-uplotnenij-dlya-pomp-rc-rcs/</t>
  </si>
  <si>
    <t>42469</t>
  </si>
  <si>
    <t>KIT 42469 Ремкомплект сальников для помпы RC 14.16</t>
  </si>
  <si>
    <t>https://him-auto.ru/zapchasti-dlya-moek-vysokogo-davleniya/kit-42469-remkomplekt-salnikov-dlya-pompy-rc-1416/</t>
  </si>
  <si>
    <t>42475</t>
  </si>
  <si>
    <t>KIT 42475 Комплект керамических втулок 15 мм для RCS</t>
  </si>
  <si>
    <t>https://him-auto.ru/zapchasti-dlya-moek-vysokogo-davleniya/kit-42475-komplekt-keramicheskih-vtulok-15-mm-dlya-rcs/</t>
  </si>
  <si>
    <t>42476</t>
  </si>
  <si>
    <t>KIT 42476 Ремкомплект сальников для помпы RCS 13.17</t>
  </si>
  <si>
    <t>https://him-auto.ru/zapchasti-dlya-moek-vysokogo-davleniya/kit-42476-remkomplekt-salnikov-dlya-pompy-rcs-1317/</t>
  </si>
  <si>
    <t>42547</t>
  </si>
  <si>
    <t>KIT 42547 Ремкомплект масляных уплотнений для помп RR</t>
  </si>
  <si>
    <t>https://him-auto.ru/zapchasti-dlya-moek-vysokogo-davleniya/kit-42547-remkomplekt-maslyanyh-uplotnenij-dlya-pomp-rr/</t>
  </si>
  <si>
    <t>42548</t>
  </si>
  <si>
    <t>KIT 42548 Ремкомплект направляющих поршня 18 мм</t>
  </si>
  <si>
    <t>https://him-auto.ru/zapchasti-dlya-moek-vysokogo-davleniya/kit-42548-remkomplekt-napravlyayushchih-porshnya-18-mm/</t>
  </si>
  <si>
    <t>42549</t>
  </si>
  <si>
    <t>KIT 42549 Ремкомплект сальников для помп RR</t>
  </si>
  <si>
    <t>https://him-auto.ru/zapchasti-dlya-moek-vysokogo-davleniya/kit-42549-remkomplekt-salnikov-dlya-pomp-rr/</t>
  </si>
  <si>
    <t>34006901</t>
  </si>
  <si>
    <t>KIT 69 Ремкомплект манжет для Royal Press</t>
  </si>
  <si>
    <t>https://him-auto.ru/zapchasti-dlya-moek-vysokogo-davleniya/kit-69-remkomplekt-manzhet-dlya-royal-press/</t>
  </si>
  <si>
    <t>34008801</t>
  </si>
  <si>
    <t>KIT 88 Ремкомплект манжет для Elite</t>
  </si>
  <si>
    <t>https://him-auto.ru/zapchasti-dlya-moek-vysokogo-davleniya/kit-88-remkomplekt-manzhet-dlya-elite/</t>
  </si>
  <si>
    <t>34009601</t>
  </si>
  <si>
    <t>KIT 96 Ремкомплект сальников</t>
  </si>
  <si>
    <t>https://him-auto.ru/zapchasti-dlya-moek-vysokogo-davleniya/kit-96-remkomplekt-salnikov/</t>
  </si>
  <si>
    <t>003.035722/2.009.32</t>
  </si>
  <si>
    <t>Адаптер 9, шланг EASY!Lock - шланг EASY!Lock (4.111-037.0)</t>
  </si>
  <si>
    <t>https://him-auto.ru/zapchasti-dlya-moek-vysokogo-davleniya/adapter-9-shlang-easylock-shlang-easylock-4111-0370/</t>
  </si>
  <si>
    <t>AMFDG0808</t>
  </si>
  <si>
    <t>Адаптер BSP 1/2"M-1/2"F</t>
  </si>
  <si>
    <t>https://him-auto.ru/zapchasti-dlya-moek-vysokogo-davleniya/adapter-bsp-12m-12f/</t>
  </si>
  <si>
    <t>ARGG0804</t>
  </si>
  <si>
    <t>Адаптер BSP(ш) 1/2" - BSP(ш) 1/4"</t>
  </si>
  <si>
    <t>https://him-auto.ru/zapchasti-dlya-moek-vysokogo-davleniya/adapter-bspsh-12-bspsh-14/</t>
  </si>
  <si>
    <t>1B-06-08/1008.0303.00</t>
  </si>
  <si>
    <t>Адаптер BSP(ш) 1/2" - BSP(ш) 3/8"</t>
  </si>
  <si>
    <t>https://him-auto.ru/zapchasti-dlya-moek-vysokogo-davleniya/adapter-bspsh-12-bspsh-38/</t>
  </si>
  <si>
    <t>AMFDG0606/1008.0312.00</t>
  </si>
  <si>
    <t>Адаптер BSP(ш) 3/8" - BSP(г) 3/8''</t>
  </si>
  <si>
    <t>https://him-auto.ru/zapchasti-dlya-moek-vysokogo-davleniya/adapter-bspsh-38-bspg-38/</t>
  </si>
  <si>
    <t>EASYLOCK4.111-030</t>
  </si>
  <si>
    <t>Адаптер EASY LOCK ш. 22*1,5 г, дюраль Д16Т (аналог 4.111-030)</t>
  </si>
  <si>
    <t>https://him-auto.ru/zapchasti-dlya-moek-vysokogo-davleniya/adapter-easy-lock-sh-2215-g-dyural-d16t-analog-4111-030/</t>
  </si>
  <si>
    <t>003.035604</t>
  </si>
  <si>
    <t>Адаптер EASY!Lock(внеш. резьба)- 1/4(внеш. резьба)</t>
  </si>
  <si>
    <t>https://him-auto.ru/zapchasti-dlya-moek-vysokogo-davleniya/adapter-easylockvnesh-rezba-14vnesh-rezba/</t>
  </si>
  <si>
    <t>ch165306</t>
  </si>
  <si>
    <t>Адаптер EASY!Lock(внеш. резьба)- гайка M22 1,5(внутр.резьба)</t>
  </si>
  <si>
    <t>https://him-auto.ru/zapchasti-dlya-moek-vysokogo-davleniya/adapter-easylockvnesh-rezba-gajka-m22-15vnutrrezba/</t>
  </si>
  <si>
    <t>2.009.28A</t>
  </si>
  <si>
    <t>Адаптер EASY!Lock(внеш. резьба)- гайка M22 1,5(внутр.резьба) (аналог 4.111-031.0)</t>
  </si>
  <si>
    <t>https://him-auto.ru/zapchasti-dlya-moek-vysokogo-davleniya/adapter-easylockvnesh-rezba-gajka-m22-15vnutrrezba-analog-4111-0310/</t>
  </si>
  <si>
    <t>003.035522</t>
  </si>
  <si>
    <t>https://him-auto.ru/zapchasti-dlya-moek-vysokogo-davleniya/adapter-easylockvnesh-rezba-gajka-m22-15vnutrrezba-analog-4111-0310/?sku=161239</t>
  </si>
  <si>
    <t>ch165302</t>
  </si>
  <si>
    <t>АДАПТЕР ДЛЯ УДЛИНЕНИЯ ШЛАНГОВ С РАЗЪЕМОМ EASY!Lock 4.111-037.0</t>
  </si>
  <si>
    <t>https://him-auto.ru/zapchasti-dlya-moek-vysokogo-davleniya/adapter-dlya-udlineniya-shlangov-s-razemom-easylock-4111-0370/</t>
  </si>
  <si>
    <t>M-00514</t>
  </si>
  <si>
    <t>Адаптер М22 х 1,5 внеш. - EASY!Lock 22 внеш.</t>
  </si>
  <si>
    <t>https://him-auto.ru/zapchasti-dlya-moek-vysokogo-davleniya/adapter-m22-h-15-vnesh-easylock-22-vnesh/</t>
  </si>
  <si>
    <t>ch164562</t>
  </si>
  <si>
    <t>Адаптер М22 х 1,5 внеш. - EASY!Lock 22внут. (аналог 4.111-034.0)</t>
  </si>
  <si>
    <t>https://him-auto.ru/zapchasti-dlya-moek-vysokogo-davleniya/adapter-m22-h-15-vnesh-easylock-22vnut-analog-4111-0340/</t>
  </si>
  <si>
    <t>M-00515</t>
  </si>
  <si>
    <t>Адаптер М22 х 1,5 внут. - EASY!Lock 22 внеш.</t>
  </si>
  <si>
    <t>https://him-auto.ru/zapchasti-dlya-moek-vysokogo-davleniya/adapter-m22-h-15-vnut-easylock-22-vnesh/</t>
  </si>
  <si>
    <t>4.111-037.0</t>
  </si>
  <si>
    <t>Адаптер удлинение шланга 9 TR</t>
  </si>
  <si>
    <t>https://him-auto.ru/zapchasti-dlya-moek-vysokogo-davleniya/adapter-udlinenie-shlanga-9-tr/</t>
  </si>
  <si>
    <t>003.035222/2.009.30B</t>
  </si>
  <si>
    <t>АНАЛОГ 4.111-034 Адаптер М22 х 1,5 внеш. - EASY!Lock 22внут.</t>
  </si>
  <si>
    <t>https://him-auto.ru/zapchasti-dlya-moek-vysokogo-davleniya/analog-4111-034-adapter-m22-h-15-vnesh-easylock-22vnut/</t>
  </si>
  <si>
    <t>202002200</t>
  </si>
  <si>
    <t>Втулка керамическая 18 мм для помп FW2 RW</t>
  </si>
  <si>
    <t>https://him-auto.ru/zapchasti-dlya-moek-vysokogo-davleniya/vtulka-keramicheskaya-18-mm-dlya-pomp-fw2-rw/</t>
  </si>
  <si>
    <t>202002400</t>
  </si>
  <si>
    <t>Втулка керамическая 20 мм для помп FW2 RW</t>
  </si>
  <si>
    <t>https://him-auto.ru/zapchasti-dlya-moek-vysokogo-davleniya/vtulka-keramicheskaya-20-mm-dlya-pomp-fw2-rw/</t>
  </si>
  <si>
    <t>200261513</t>
  </si>
  <si>
    <t>Выкл/давления с кабелем для рег/давления ST-261</t>
  </si>
  <si>
    <t>https://him-auto.ru/zapchasti-dlya-moek-vysokogo-davleniya/vykldavleniya-s-kabelem-dlya-regdavleniya-st-261/</t>
  </si>
  <si>
    <t>2421001000</t>
  </si>
  <si>
    <t>Выключатель Total Stop для помп Comet</t>
  </si>
  <si>
    <t>https://him-auto.ru/zapchasti-dlya-moek-vysokogo-davleniya/vyklyuchatel-total-stop-dlya-pomp-comet/</t>
  </si>
  <si>
    <t>565401</t>
  </si>
  <si>
    <t>Выход высокого давления M22/1.5-3/8"</t>
  </si>
  <si>
    <t>https://him-auto.ru/zapchasti-dlya-moek-vysokogo-davleniya/vyhod-vysokogo-davleniya-m2215-38/</t>
  </si>
  <si>
    <t>083203-MH</t>
  </si>
  <si>
    <t>Гайка накидная 3/4вн-1/2нар</t>
  </si>
  <si>
    <t>https://him-auto.ru/zapchasti-dlya-moek-vysokogo-davleniya/gajka-nakidnaya-34vn-12nar/</t>
  </si>
  <si>
    <t>ZG044-000</t>
  </si>
  <si>
    <t>Гибкая муфта для E2B2014</t>
  </si>
  <si>
    <t>https://him-auto.ru/zapchasti-dlya-moek-vysokogo-davleniya/gibkaya-mufta-dlya-e2b2014/</t>
  </si>
  <si>
    <t>ZG151-000</t>
  </si>
  <si>
    <t>Гибкая муфта для E3B2515, E3B2121</t>
  </si>
  <si>
    <t>https://him-auto.ru/zapchasti-dlya-moek-vysokogo-davleniya/gibkaya-mufta-dlya-e3b2515-e3b2121/</t>
  </si>
  <si>
    <t>98537470</t>
  </si>
  <si>
    <t>Головная часть помпы NMT 1520 R (160234, 98513860)</t>
  </si>
  <si>
    <t>https://him-auto.ru/zapchasti-dlya-moek-vysokogo-davleniya/golovnaya-chast-pompy-nmt-1520-r-160234-98513860/</t>
  </si>
  <si>
    <t>10997530</t>
  </si>
  <si>
    <t>Головная часть помпы NMT 1520 RN в сборе (260108)</t>
  </si>
  <si>
    <t>https://him-auto.ru/zapchasti-dlya-moek-vysokogo-davleniya/golovnaya-chast-pompy-nmt-1520-rn-v-sbore-260108/</t>
  </si>
  <si>
    <t>1200010400/4B-04B</t>
  </si>
  <si>
    <t>Заглушка 1/4" M, латунь</t>
  </si>
  <si>
    <t>https://him-auto.ru/zapchasti-dlya-moek-vysokogo-davleniya/zaglushka-14-m-latun/</t>
  </si>
  <si>
    <t>52040009</t>
  </si>
  <si>
    <t>Керамическая втулка для Elite</t>
  </si>
  <si>
    <t>https://him-auto.ru/zapchasti-dlya-moek-vysokogo-davleniya/keramicheskaya-vtulka-dlya-elite/</t>
  </si>
  <si>
    <t>47040409</t>
  </si>
  <si>
    <t>Керамическая втулка для Royal Press</t>
  </si>
  <si>
    <t>https://him-auto.ru/zapchasti-dlya-moek-vysokogo-davleniya/keramicheskaya-vtulka-dlya-royal-press/</t>
  </si>
  <si>
    <t>3200110</t>
  </si>
  <si>
    <t>Клапанная крышка для помп RC RCS</t>
  </si>
  <si>
    <t>https://him-auto.ru/zapchasti-dlya-moek-vysokogo-davleniya/klapannaya-kryshka-dlya-pomp-rc-rcs/</t>
  </si>
  <si>
    <t>960090</t>
  </si>
  <si>
    <t>Клапанная крышка для помп RR RRV</t>
  </si>
  <si>
    <t>https://him-auto.ru/zapchasti-dlya-moek-vysokogo-davleniya/klapannaya-kryshka-dlya-pomp-rr-rrv/</t>
  </si>
  <si>
    <t>160130</t>
  </si>
  <si>
    <t>Клапанная крышка для помпы NMT 1520R</t>
  </si>
  <si>
    <t>https://him-auto.ru/zapchasti-dlya-moek-vysokogo-davleniya/klapannaya-kryshka-dlya-pompy-nmt-1520r/</t>
  </si>
  <si>
    <t>960850</t>
  </si>
  <si>
    <t>Клапанная крышка для помпы RR 15.25 H</t>
  </si>
  <si>
    <t>https://him-auto.ru/zapchasti-dlya-moek-vysokogo-davleniya/klapannaya-kryshka-dlya-pompy-rr-1525-h/</t>
  </si>
  <si>
    <t>10997520</t>
  </si>
  <si>
    <t>Клапанный блок в сборе NMT 1520 R в сборе (260069)</t>
  </si>
  <si>
    <t>https://him-auto.ru/zapchasti-dlya-moek-vysokogo-davleniya/klapannyj-blok-v-sbore-nmt-1520-r-v-sbore-260069/</t>
  </si>
  <si>
    <t>98501770</t>
  </si>
  <si>
    <t>Коленвал для помп NMT (000616)</t>
  </si>
  <si>
    <t>https://him-auto.ru/zapchasti-dlya-moek-vysokogo-davleniya/kolenval-dlya-pomp-nmt-000616/</t>
  </si>
  <si>
    <t>60109</t>
  </si>
  <si>
    <t>Кольцо уплотнительное 3х6 мм</t>
  </si>
  <si>
    <t>https://him-auto.ru/zapchasti-dlya-moek-vysokogo-davleniya/kolco-uplotnitelnoe-3h6-mm/</t>
  </si>
  <si>
    <t>590101019</t>
  </si>
  <si>
    <t>Кольцо уплотнительное верхней боковой заглушки</t>
  </si>
  <si>
    <t>https://him-auto.ru/zapchasti-dlya-moek-vysokogo-davleniya/kolco-uplotnitelnoe-verhnej-bokovoj-zaglushki/</t>
  </si>
  <si>
    <t>15041</t>
  </si>
  <si>
    <t>Комплект клапана обратного VRT3, VRF2 (клапан, кольцо, пружина)</t>
  </si>
  <si>
    <t>https://him-auto.ru/zapchasti-dlya-moek-vysokogo-davleniya/komplekt-klapana-obratnogo-vrt3-vrf2-klapan-kolco-pruzhina/</t>
  </si>
  <si>
    <t>606102</t>
  </si>
  <si>
    <t>Комплект клапанов на насосы UDOR "PK/M/B", KIT 2</t>
  </si>
  <si>
    <t>https://him-auto.ru/zapchasti-dlya-moek-vysokogo-davleniya/komplekt-klapanov-na-nasosy-udor-pkmb-kit-2/</t>
  </si>
  <si>
    <t>606143</t>
  </si>
  <si>
    <t>Комплект клапанов насоса BCW/BWT, KIT 43</t>
  </si>
  <si>
    <t>https://him-auto.ru/zapchasti-dlya-moek-vysokogo-davleniya/komplekt-klapanov-nasosa-bcwbwt-kit-43/</t>
  </si>
  <si>
    <t>606130</t>
  </si>
  <si>
    <t>Комплект клапанов насоса BK, KIT 30</t>
  </si>
  <si>
    <t>https://him-auto.ru/zapchasti-dlya-moek-vysokogo-davleniya/komplekt-klapanov-nasosa-bk-kit-30/</t>
  </si>
  <si>
    <t>6061Q7</t>
  </si>
  <si>
    <t>Комплект латунных вставок "В/ВК" D18 KIT 208</t>
  </si>
  <si>
    <t>https://him-auto.ru/zapchasti-dlya-moek-vysokogo-davleniya/komplekt-latunnyh-vstavok-vvk-d18-kit-208/</t>
  </si>
  <si>
    <t>606128</t>
  </si>
  <si>
    <t>Комплект манжет D18 "B/BK-M/MK" KIT 28</t>
  </si>
  <si>
    <t>https://him-auto.ru/zapchasti-dlya-moek-vysokogo-davleniya/komplekt-manzhet-d18-bbk-mmk-kit-28/</t>
  </si>
  <si>
    <t>HS82N33</t>
  </si>
  <si>
    <t>Комплект переходников для подключения (обвязки) регулятора VRT-3, ST-261, Pulsar4R</t>
  </si>
  <si>
    <t>https://him-auto.ru/zapchasti-dlya-moek-vysokogo-davleniya/komplekt-perehodnikov-dlya-podklyucheniya-obvyazki-regulyatora-vrt-3-st-261-pulsar4r/</t>
  </si>
  <si>
    <t>ch165420</t>
  </si>
  <si>
    <t>Комплект переходников для подключения регулятора давления</t>
  </si>
  <si>
    <t>https://him-auto.ru/zapchasti-dlya-moek-vysokogo-davleniya/komplekt-perehodnikov-dlya-podklyucheniya-regulyatora-davleniya/</t>
  </si>
  <si>
    <t>6061Q5</t>
  </si>
  <si>
    <t>Комплект плунжерных гаек, шайб D15/18 "B/BK", KIT 206</t>
  </si>
  <si>
    <t>https://him-auto.ru/zapchasti-dlya-moek-vysokogo-davleniya/komplekt-plunzhernyh-gaek-shajb-d1518-bbk-kit-206/</t>
  </si>
  <si>
    <t>607222</t>
  </si>
  <si>
    <t>Комплект уплотнений насоса BCW, KIT 276</t>
  </si>
  <si>
    <t>https://him-auto.ru/zapchasti-dlya-moek-vysokogo-davleniya/komplekt-uplotnenij-nasosa-bcw-kit-276/</t>
  </si>
  <si>
    <t>Кран 2-х ходовой нержавеющая сталь 140 Бар</t>
  </si>
  <si>
    <t>https://him-auto.ru/zapchasti-dlya-moek-vysokogo-davleniya/kran-2-h-hodovoj-nerzhaveyushchaya-stal-140-bar/</t>
  </si>
  <si>
    <t>Кран высокого давления гидравлический 2-ходовой CH</t>
  </si>
  <si>
    <t>https://him-auto.ru/zapchasti-dlya-moek-vysokogo-davleniya/kran-vysokogo-davleniya-gidravlicheskij-2-hodovoj-ch/</t>
  </si>
  <si>
    <t>98508080</t>
  </si>
  <si>
    <t>Масляное окошко для помпы NMT 1520R (070005)</t>
  </si>
  <si>
    <t>https://him-auto.ru/zapchasti-dlya-moek-vysokogo-davleniya/maslyanoe-okoshko-dlya-pompy-nmt-1520r-070005/</t>
  </si>
  <si>
    <t>98512860</t>
  </si>
  <si>
    <t>Масляный щуп для помп NMT</t>
  </si>
  <si>
    <t>https://him-auto.ru/zapchasti-dlya-moek-vysokogo-davleniya/maslyanyj-shchup-dlya-pomp-nmt/</t>
  </si>
  <si>
    <t>90000050</t>
  </si>
  <si>
    <t>Микровыключатель для регулятора давления ST-261</t>
  </si>
  <si>
    <t>https://him-auto.ru/zapchasti-dlya-moek-vysokogo-davleniya/mikrovyklyuchatel-dlya-regulyatora-davleniya-st-261/</t>
  </si>
  <si>
    <t>4099900011</t>
  </si>
  <si>
    <t>Микровыключатель для регулятора давления VRT3; VRF2 (91200)</t>
  </si>
  <si>
    <t>https://him-auto.ru/zapchasti-dlya-moek-vysokogo-davleniya/mikrovyklyuchatel-dlya-regulyatora-davleniya-vrt3-vrf2-91200/</t>
  </si>
  <si>
    <t>56030</t>
  </si>
  <si>
    <t>Муфта соединительная M22F-1/4"M</t>
  </si>
  <si>
    <t>https://him-auto.ru/zapchasti-dlya-moek-vysokogo-davleniya/mufta-soedinitelnaya-m22f-14m/</t>
  </si>
  <si>
    <t>9075700</t>
  </si>
  <si>
    <t>Направляющая втулка 18 мм для FW2 4030</t>
  </si>
  <si>
    <t>https://him-auto.ru/zapchasti-dlya-moek-vysokogo-davleniya/napravlyayushchaya-vtulka-18-mm-dlya-fw2-4030/</t>
  </si>
  <si>
    <t>9075800</t>
  </si>
  <si>
    <t>Направляющая втулка 20 мм для FW2 5530</t>
  </si>
  <si>
    <t>https://him-auto.ru/zapchasti-dlya-moek-vysokogo-davleniya/napravlyayushchaya-vtulka-20-mm-dlya-fw2-5530/</t>
  </si>
  <si>
    <t>3200060</t>
  </si>
  <si>
    <t>Направляющая поршня для помп RC RCS</t>
  </si>
  <si>
    <t>https://him-auto.ru/zapchasti-dlya-moek-vysokogo-davleniya/napravlyayushchaya-porshnya-dlya-pomp-rc-rcs/</t>
  </si>
  <si>
    <t>3220060</t>
  </si>
  <si>
    <t>Направляющая поршня для помп RR RRV</t>
  </si>
  <si>
    <t>https://him-auto.ru/zapchasti-dlya-moek-vysokogo-davleniya/napravlyayushchaya-porshnya-dlya-pomp-rr-rrv/</t>
  </si>
  <si>
    <t>ANGG0808</t>
  </si>
  <si>
    <t>Ниппель двойной 1/2"-1/2"</t>
  </si>
  <si>
    <t>https://him-auto.ru/zapchasti-dlya-moek-vysokogo-davleniya/nippel-dvojnoj-12-12/</t>
  </si>
  <si>
    <t>57040</t>
  </si>
  <si>
    <t>Ниппель двойной 1/4"-1/4" латунь</t>
  </si>
  <si>
    <t>https://him-auto.ru/zapchasti-dlya-moek-vysokogo-davleniya/nippel-dvojnoj-14-14-latun/</t>
  </si>
  <si>
    <t>8.008.13</t>
  </si>
  <si>
    <t>Ниппель двойной 1/4"-1/4" латунь удлиненный (57040)</t>
  </si>
  <si>
    <t>https://him-auto.ru/zapchasti-dlya-moek-vysokogo-davleniya/nippel-dvojnoj-14-14-latun-udlinennyj-57040/</t>
  </si>
  <si>
    <t>LBMM3434</t>
  </si>
  <si>
    <t>Ниппель двойной 3/4"-3/4"</t>
  </si>
  <si>
    <t>https://him-auto.ru/zapchasti-dlya-moek-vysokogo-davleniya/nippel-dvojnoj-34-34/</t>
  </si>
  <si>
    <t>57070/1008.5002.00</t>
  </si>
  <si>
    <t>Ниппель двойной 3/8"внеш.-3/8"внеш.</t>
  </si>
  <si>
    <t>https://him-auto.ru/zapchasti-dlya-moek-vysokogo-davleniya/nippel-dvojnoj-38vnesh-38vnesh/</t>
  </si>
  <si>
    <t>003.995606</t>
  </si>
  <si>
    <t>Ниппель двойной нержавеющая сталь 1/2"внеш.-1/2"внеш.</t>
  </si>
  <si>
    <t>https://him-auto.ru/zapchasti-dlya-moek-vysokogo-davleniya/nippel-dvojnoj-nerzhaveyushchaya-stal-12vnesh-12vnesh/</t>
  </si>
  <si>
    <t>003.995605</t>
  </si>
  <si>
    <t>Ниппель двойной нержавеющая сталь 3/8"внеш.-3/8"внеш.</t>
  </si>
  <si>
    <t>https://him-auto.ru/zapchasti-dlya-moek-vysokogo-davleniya/nippel-dvojnoj-nerzhaveyushchaya-stal-38vnesh-38vnesh/</t>
  </si>
  <si>
    <t>LBMM3412</t>
  </si>
  <si>
    <t>Ниппель переходной 3/4”*1/2” для насосов вд</t>
  </si>
  <si>
    <t>https://him-auto.ru/zapchasti-dlya-moek-vysokogo-davleniya/nippel-perehodnoj-34”12”-dlya-nasosov-vd/</t>
  </si>
  <si>
    <t>4130800002</t>
  </si>
  <si>
    <t>Ниппель переходной М22х1,5-3/8"F</t>
  </si>
  <si>
    <t>https://him-auto.ru/zapchasti-dlya-moek-vysokogo-davleniya/nippel-perehodnoj-m22h15-38f/</t>
  </si>
  <si>
    <t>121720120</t>
  </si>
  <si>
    <t>Ниппель соединительный AR4, 1/4"F</t>
  </si>
  <si>
    <t>https://him-auto.ru/zapchasti-dlya-moek-vysokogo-davleniya/nippel-soedinitelnyj-ar4-14f/</t>
  </si>
  <si>
    <t>4101400002</t>
  </si>
  <si>
    <t>Ниппель соединительный AR4, 1/4"M</t>
  </si>
  <si>
    <t>https://him-auto.ru/zapchasti-dlya-moek-vysokogo-davleniya/nippel-soedinitelnyj-ar4-14m/</t>
  </si>
  <si>
    <t>157710040</t>
  </si>
  <si>
    <t>Обратный клапан</t>
  </si>
  <si>
    <t>https://him-auto.ru/zapchasti-dlya-moek-vysokogo-davleniya/obratnyj-klapan/</t>
  </si>
  <si>
    <t>3410040500</t>
  </si>
  <si>
    <t>https://him-auto.ru/zapchasti-dlya-moek-vysokogo-davleniya/obratnyj-klapan/?sku=156426</t>
  </si>
  <si>
    <t>200261528</t>
  </si>
  <si>
    <t>Обратный клапан регулятора давления ST-261</t>
  </si>
  <si>
    <t>https://him-auto.ru/zapchasti-dlya-moek-vysokogo-davleniya/obratnyj-klapan-regulyatora-davleniya-st-261/</t>
  </si>
  <si>
    <t>9020000</t>
  </si>
  <si>
    <t>Опорная втулка 18 мм для FW2 4030</t>
  </si>
  <si>
    <t>https://him-auto.ru/zapchasti-dlya-moek-vysokogo-davleniya/opornaya-vtulka-18-mm-dlya-fw2-4030/</t>
  </si>
  <si>
    <t>90114000</t>
  </si>
  <si>
    <t>Опорная втулка 20 мм для FW2 5530</t>
  </si>
  <si>
    <t>https://him-auto.ru/zapchasti-dlya-moek-vysokogo-davleniya/opornaya-vtulka-20-mm-dlya-fw2-5530/</t>
  </si>
  <si>
    <t>1002.1703.00</t>
  </si>
  <si>
    <t>Переходник (угловой) 1/4 внут-1/4 внут,350bar, латунь</t>
  </si>
  <si>
    <t>https://him-auto.ru/zapchasti-dlya-moek-vysokogo-davleniya/perehodnik-uglovoj-14-vnut-14-vnut350bar-latun/</t>
  </si>
  <si>
    <t>R00000304/1002.1701.00</t>
  </si>
  <si>
    <t>Переходник (угловой) 1/4внеш-1/4внеш</t>
  </si>
  <si>
    <t>https://him-auto.ru/zapchasti-dlya-moek-vysokogo-davleniya/perehodnik-uglovoj-14vnesh-14vnesh/</t>
  </si>
  <si>
    <t>1002.1702.00</t>
  </si>
  <si>
    <t>Переходник (угловой) 1/4внут - 1/4внеш, 350bar, латунь</t>
  </si>
  <si>
    <t>https://him-auto.ru/zapchasti-dlya-moek-vysokogo-davleniya/perehodnik-uglovoj-14vnut-14vnesh-350bar-latun/</t>
  </si>
  <si>
    <t>R00000310/1002.1705.00</t>
  </si>
  <si>
    <t>Переходник (угловой) 3/8внут - 3/8внеш,350bar, латунь</t>
  </si>
  <si>
    <t>https://him-auto.ru/zapchasti-dlya-moek-vysokogo-davleniya/perehodnik-uglovoj-38vnut-38vnesh350bar-latun/</t>
  </si>
  <si>
    <t>R00000302/1002.1706.00</t>
  </si>
  <si>
    <t>Переходник (угловой) 3/8внут - 3/8внут</t>
  </si>
  <si>
    <t>https://him-auto.ru/zapchasti-dlya-moek-vysokogo-davleniya/perehodnik-uglovoj-38vnut-38vnut/</t>
  </si>
  <si>
    <t>57098</t>
  </si>
  <si>
    <t>Переходник 1/2"внеш.-1/2"внеш. R+M Suttner</t>
  </si>
  <si>
    <t>https://him-auto.ru/zapchasti-dlya-moek-vysokogo-davleniya/perehodnik-12vnesh-12vnesh-rm-suttner/</t>
  </si>
  <si>
    <t>57099</t>
  </si>
  <si>
    <t>https://him-auto.ru/zapchasti-dlya-moek-vysokogo-davleniya/perehodnik-12vnesh-12vnesh-rm-suttner/?sku=161190</t>
  </si>
  <si>
    <t>57100</t>
  </si>
  <si>
    <t>Переходник 1/2"внеш.-3/4"внеш. R+M Suttner</t>
  </si>
  <si>
    <t>https://him-auto.ru/zapchasti-dlya-moek-vysokogo-davleniya/perehodnik-12vnesh-34vnesh-rm-suttner/</t>
  </si>
  <si>
    <t>57680</t>
  </si>
  <si>
    <t>Переходник 1/2"внут.-1/2"внеш. R+M Suttner</t>
  </si>
  <si>
    <t>https://him-auto.ru/zapchasti-dlya-moek-vysokogo-davleniya/perehodnik-12vnut-12vnesh-rm-suttner/</t>
  </si>
  <si>
    <t>M-00070</t>
  </si>
  <si>
    <t>Переходник 1/2внеш - 3/8внеш, 500 бар</t>
  </si>
  <si>
    <t>https://him-auto.ru/zapchasti-dlya-moek-vysokogo-davleniya/perehodnik-12vnesh-38vnesh-500-bar/</t>
  </si>
  <si>
    <t>57050</t>
  </si>
  <si>
    <t>Переходник 1/4 внеш - 3/8 внеш</t>
  </si>
  <si>
    <t>https://him-auto.ru/zapchasti-dlya-moek-vysokogo-davleniya/perehodnik-14-vnesh-38-vnesh/</t>
  </si>
  <si>
    <t>2.008.12</t>
  </si>
  <si>
    <t>Переходник 1/4 внеш - 3/8 внеш (57050)</t>
  </si>
  <si>
    <t>https://him-auto.ru/zapchasti-dlya-moek-vysokogo-davleniya/perehodnik-14-vnesh-38-vnesh-57050/</t>
  </si>
  <si>
    <t>57058</t>
  </si>
  <si>
    <t>Переходник 1/4"-3/8"</t>
  </si>
  <si>
    <t>https://him-auto.ru/zapchasti-dlya-moek-vysokogo-davleniya/perehodnik-14-38/</t>
  </si>
  <si>
    <t>57530</t>
  </si>
  <si>
    <t>Переходник 1/4"F - 3/8"M</t>
  </si>
  <si>
    <t>https://him-auto.ru/zapchasti-dlya-moek-vysokogo-davleniya/perehodnik-14f-38m/</t>
  </si>
  <si>
    <t>M-00079</t>
  </si>
  <si>
    <t>Переходник 1/4"F - 3/8"M (57530)</t>
  </si>
  <si>
    <t>https://him-auto.ru/zapchasti-dlya-moek-vysokogo-davleniya/perehodnik-14f-38m-57530/</t>
  </si>
  <si>
    <t>BF-9219</t>
  </si>
  <si>
    <t>Переходник 1/4"внеш.-1/2"внеш.</t>
  </si>
  <si>
    <t>https://him-auto.ru/zapchasti-dlya-moek-vysokogo-davleniya/perehodnik-14vnesh-12vnesh/</t>
  </si>
  <si>
    <t>57620</t>
  </si>
  <si>
    <t>Переходник 1/4"внут.-1/4"внеш. R+M Suttner</t>
  </si>
  <si>
    <t>https://him-auto.ru/zapchasti-dlya-moek-vysokogo-davleniya/perehodnik-14vnut-14vnesh-rm-suttner/</t>
  </si>
  <si>
    <t>57640</t>
  </si>
  <si>
    <t>Переходник 1/4"внут.-3/8"внеш. R+M Suttner</t>
  </si>
  <si>
    <t>https://him-auto.ru/zapchasti-dlya-moek-vysokogo-davleniya/perehodnik-14vnut-38vnesh-rm-suttner/</t>
  </si>
  <si>
    <t>51820</t>
  </si>
  <si>
    <t>Переходник 1/8"внут.-1/4"внут.</t>
  </si>
  <si>
    <t>https://him-auto.ru/zapchasti-dlya-moek-vysokogo-davleniya/perehodnik-18vnut-14vnut/</t>
  </si>
  <si>
    <t>57528</t>
  </si>
  <si>
    <t>Переходник 1/8"внут.-3/8"внеш. R+M Suttner</t>
  </si>
  <si>
    <t>https://him-auto.ru/zapchasti-dlya-moek-vysokogo-davleniya/perehodnik-18vnut-38vnesh-rm-suttner/</t>
  </si>
  <si>
    <t>57028</t>
  </si>
  <si>
    <t>Переходник 1/8внеш - 1/4внеш, 500bar, оцинк.сталь</t>
  </si>
  <si>
    <t>https://him-auto.ru/zapchasti-dlya-moek-vysokogo-davleniya/perehodnik-18vnesh-14vnesh-500bar-ocinkstal/</t>
  </si>
  <si>
    <t>57118</t>
  </si>
  <si>
    <t>Переходник 3/4"внеш.-3/4"внеш. R+M Suttner</t>
  </si>
  <si>
    <t>https://him-auto.ru/zapchasti-dlya-moek-vysokogo-davleniya/perehodnik-34vnesh-34vnesh-rm-suttner/</t>
  </si>
  <si>
    <t>51860</t>
  </si>
  <si>
    <t>Переходник 3/8 внут - 1/4 внут</t>
  </si>
  <si>
    <t>https://him-auto.ru/zapchasti-dlya-moek-vysokogo-davleniya/perehodnik-38-vnut-14-vnut/</t>
  </si>
  <si>
    <t>26.0122.31</t>
  </si>
  <si>
    <t>Переходник 3/8"- 1/2"</t>
  </si>
  <si>
    <t>https://him-auto.ru/zapchasti-dlya-moek-vysokogo-davleniya/perehodnik-38-12/</t>
  </si>
  <si>
    <t>57650</t>
  </si>
  <si>
    <t>Переходник 3/8"внут.-3/8"внеш. R+M Suttner</t>
  </si>
  <si>
    <t>https://him-auto.ru/zapchasti-dlya-moek-vysokogo-davleniya/perehodnik-38vnut-38vnesh-rm-suttner/</t>
  </si>
  <si>
    <t>ch165396</t>
  </si>
  <si>
    <t>Переходник EASY!Lock 22 внут.- M22x1,5 гайка</t>
  </si>
  <si>
    <t>https://him-auto.ru/zapchasti-dlya-moek-vysokogo-davleniya/perehodnik-easylock-22-vnut-m22x15-gajka/</t>
  </si>
  <si>
    <t>4.111-034</t>
  </si>
  <si>
    <t>Переходник EASY!Lock-M22 x 1,5</t>
  </si>
  <si>
    <t>https://him-auto.ru/zapchasti-dlya-moek-vysokogo-davleniya/perehodnik-easylock-m22-x-15/</t>
  </si>
  <si>
    <t>565686</t>
  </si>
  <si>
    <t>Переходник KARCHER Easy Lock-М18</t>
  </si>
  <si>
    <t>https://him-auto.ru/zapchasti-dlya-moek-vysokogo-davleniya/perehodnik-karcher-easy-lock-m18/</t>
  </si>
  <si>
    <t>565681</t>
  </si>
  <si>
    <t>Переходник KARCHER Easy Lock-М22х1,5 внеш</t>
  </si>
  <si>
    <t>https://him-auto.ru/zapchasti-dlya-moek-vysokogo-davleniya/perehodnik-karcher-easy-lock-m22h15-vnesh/</t>
  </si>
  <si>
    <t>56560/26.0032.31</t>
  </si>
  <si>
    <t>Переходник M22 внеш.-1/2"внеш. R+M Suttner</t>
  </si>
  <si>
    <t>https://him-auto.ru/zapchasti-dlya-moek-vysokogo-davleniya/perehodnik-m22-vnesh-12vnesh-rm-suttner/</t>
  </si>
  <si>
    <t>M-56565</t>
  </si>
  <si>
    <t>Переходник M22 внеш.-1/2"внут. R+M Suttner</t>
  </si>
  <si>
    <t>https://him-auto.ru/zapchasti-dlya-moek-vysokogo-davleniya/perehodnik-m22-vnesh-12vnut-rm-suttner/</t>
  </si>
  <si>
    <t>56510</t>
  </si>
  <si>
    <t>Переходник M22 внеш.-1/8"внут. R+M Suttner</t>
  </si>
  <si>
    <t>https://him-auto.ru/zapchasti-dlya-moek-vysokogo-davleniya/perehodnik-m22-vnesh-18vnut-rm-suttner/</t>
  </si>
  <si>
    <t>56140/8.008.08A</t>
  </si>
  <si>
    <t>Переходник M22x1,5 гайка - 1/4 внеш</t>
  </si>
  <si>
    <t>https://him-auto.ru/zapchasti-dlya-moek-vysokogo-davleniya/perehodnik-m22x15-gajka-14-vnesh/</t>
  </si>
  <si>
    <t>1002.1505.00</t>
  </si>
  <si>
    <t>Переходник M22x1,5 гайка - 1/4 внут (56020)</t>
  </si>
  <si>
    <t>https://him-auto.ru/zapchasti-dlya-moek-vysokogo-davleniya/perehodnik-m22x15-gajka-14-vnut-56020/</t>
  </si>
  <si>
    <t>2.009.12/1002.1503.00</t>
  </si>
  <si>
    <t>Переходник M22x1,5 гайка - 3/8 внеш (56160)</t>
  </si>
  <si>
    <t>https://him-auto.ru/zapchasti-dlya-moek-vysokogo-davleniya/perehodnik-m22x15-gajka-38-vnesh-56160/</t>
  </si>
  <si>
    <t>2.009.01/1002.1504.00</t>
  </si>
  <si>
    <t>Переходник M22x1,5гайка - 3/8внут (удлиненный), 400bar, латунь (56150)</t>
  </si>
  <si>
    <t>https://him-auto.ru/zapchasti-dlya-moek-vysokogo-davleniya/perehodnik-m22x15gajka-38vnut-udlinennyj-400bar-latun-56150/</t>
  </si>
  <si>
    <t>13.5052.51</t>
  </si>
  <si>
    <t>Переходник PA 600 бар (вход 1/2 Bsp Ш, выход 1/2 Bsp Ш)</t>
  </si>
  <si>
    <t>https://him-auto.ru/zapchasti-dlya-moek-vysokogo-davleniya/perehodnik-pa-600-bar-vhod-12-bsp-sh-vyhod-12-bsp-sh/</t>
  </si>
  <si>
    <t>13.5071.51</t>
  </si>
  <si>
    <t>Переходник PA 600 бар (вход 1/4 Bsp Г, выход 1/2 Bsp Ш)</t>
  </si>
  <si>
    <t>https://him-auto.ru/zapchasti-dlya-moek-vysokogo-davleniya/perehodnik-pa-600-bar-vhod-14-bsp-g-vyhod-12-bsp-sh/</t>
  </si>
  <si>
    <t>13.5070.51</t>
  </si>
  <si>
    <t>Переходник PA 600 бар (вход 1/4 Bsp Г, выход 3/8 Bsp Ш)</t>
  </si>
  <si>
    <t>https://him-auto.ru/zapchasti-dlya-moek-vysokogo-davleniya/perehodnik-pa-600-bar-vhod-14-bsp-g-vyhod-38-bsp-sh/</t>
  </si>
  <si>
    <t>13.5060.51</t>
  </si>
  <si>
    <t>Переходник PA 600 бар (вход 1/4 Bsp Ш, выход 3/8 Bsp Ш)</t>
  </si>
  <si>
    <t>https://him-auto.ru/zapchasti-dlya-moek-vysokogo-davleniya/perehodnik-pa-600-bar-vhod-14-bsp-sh-vyhod-38-bsp-sh/</t>
  </si>
  <si>
    <t>13.5072.51</t>
  </si>
  <si>
    <t>Переходник PA 600 бар (вход 3/8 Bsp Г, выход 1/2 Bsp Ш)</t>
  </si>
  <si>
    <t>https://him-auto.ru/zapchasti-dlya-moek-vysokogo-davleniya/perehodnik-pa-600-bar-vhod-38-bsp-g-vyhod-12-bsp-sh/</t>
  </si>
  <si>
    <t>13.5061.51</t>
  </si>
  <si>
    <t>Переходник PA 600 бар (вход 3/8 Bsp Ш, выход 1/2 Bsp Ш)</t>
  </si>
  <si>
    <t>https://him-auto.ru/zapchasti-dlya-moek-vysokogo-davleniya/perehodnik-pa-600-bar-vhod-38-bsp-sh-vyhod-12-bsp-sh/</t>
  </si>
  <si>
    <t>13.5051.51</t>
  </si>
  <si>
    <t>Переходник PA 600 бар (вход 3/8 Bsp Ш, выход 3/8 Bsp Ш)</t>
  </si>
  <si>
    <t>https://him-auto.ru/zapchasti-dlya-moek-vysokogo-davleniya/perehodnik-pa-600-bar-vhod-38-bsp-sh-vyhod-38-bsp-sh/</t>
  </si>
  <si>
    <t>R00000315</t>
  </si>
  <si>
    <t>Переходник T-образный</t>
  </si>
  <si>
    <t>https://him-auto.ru/zapchasti-dlya-moek-vysokogo-davleniya/perehodnik-t-obraznyj/</t>
  </si>
  <si>
    <t>003.035104</t>
  </si>
  <si>
    <t>Переходник для пенной насадки под Karcher вход 1/4 ш Easylock 22 г.</t>
  </si>
  <si>
    <t>https://him-auto.ru/zapchasti-dlya-moek-vysokogo-davleniya/perehodnik-dlya-pennoj-nasadki-pod-karcher-vhod-14-sh-easylock-22-g/</t>
  </si>
  <si>
    <t>56920/2.001.01A</t>
  </si>
  <si>
    <t>Переходник М22 - М22</t>
  </si>
  <si>
    <t>https://him-auto.ru/zapchasti-dlya-moek-vysokogo-davleniya/perehodnik-m22-m22/</t>
  </si>
  <si>
    <t>2.009.02/1002.1514.00</t>
  </si>
  <si>
    <t>Переходник М22 1,5 внешняя резьба -3/8 внутренняя резьба (56540)</t>
  </si>
  <si>
    <t>https://him-auto.ru/zapchasti-dlya-moek-vysokogo-davleniya/perehodnik-m22-15-vneshnyaya-rezba-38-vnutrennyaya-rezba-56540/</t>
  </si>
  <si>
    <t>8.008.09A/1002.1511.00</t>
  </si>
  <si>
    <t>Переходник М22 внеш - 1/4 внеш (56530)</t>
  </si>
  <si>
    <t>https://him-auto.ru/zapchasti-dlya-moek-vysokogo-davleniya/perehodnik-m22-vnesh-14-vnesh-56530/</t>
  </si>
  <si>
    <t>56550</t>
  </si>
  <si>
    <t>Переходник М22 внеш - 3/8 внеш</t>
  </si>
  <si>
    <t>https://him-auto.ru/zapchasti-dlya-moek-vysokogo-davleniya/perehodnik-m22-vnesh-38-vnesh/</t>
  </si>
  <si>
    <t>2.009.11/1002.1513.00</t>
  </si>
  <si>
    <t>Переходник М22 внеш - 3/8 внеш (56550)</t>
  </si>
  <si>
    <t>https://him-auto.ru/zapchasti-dlya-moek-vysokogo-davleniya/perehodnik-m22-vnesh-38-vnesh-56550/</t>
  </si>
  <si>
    <t>56520/2.008.06</t>
  </si>
  <si>
    <t>Переходник М22"-1/4"</t>
  </si>
  <si>
    <t>https://him-auto.ru/zapchasti-dlya-moek-vysokogo-davleniya/perehodnik-m22-14/</t>
  </si>
  <si>
    <t>HL-C-034L</t>
  </si>
  <si>
    <t>Переходник угловой 1/2 внеш - 3/8 внеш до 20 бар</t>
  </si>
  <si>
    <t>https://him-auto.ru/zapchasti-dlya-moek-vysokogo-davleniya/perehodnik-uglovoj-12-vnesh-38-vnesh-do-20-bar/</t>
  </si>
  <si>
    <t>R00000308</t>
  </si>
  <si>
    <t>Переходник угловой 1/2 внеш - 3/8 внеш до 400 Бар</t>
  </si>
  <si>
    <t>https://him-auto.ru/zapchasti-dlya-moek-vysokogo-davleniya/perehodnik-uglovoj-12-vnesh-38-vnesh-do-400-bar/</t>
  </si>
  <si>
    <t>R00000305/1002.1704.00</t>
  </si>
  <si>
    <t>Переходник угловой 3/8 внеш - 3/8 внеш</t>
  </si>
  <si>
    <t>https://him-auto.ru/zapchasti-dlya-moek-vysokogo-davleniya/perehodnik-uglovoj-38-vnesh-38-vnesh/</t>
  </si>
  <si>
    <t>10997490</t>
  </si>
  <si>
    <t>Плунжер керамический для помп NMT (260107)</t>
  </si>
  <si>
    <t>https://him-auto.ru/zapchasti-dlya-moek-vysokogo-davleniya/plunzher-keramicheskij-dlya-pomp-nmt-260107/</t>
  </si>
  <si>
    <t>4100800000</t>
  </si>
  <si>
    <t>Поворотное соединение для щеток</t>
  </si>
  <si>
    <t>https://him-auto.ru/zapchasti-dlya-moek-vysokogo-davleniya/povorotnoe-soedinenie-dlya-shchetok/</t>
  </si>
  <si>
    <t>26.1000.00</t>
  </si>
  <si>
    <t>Поворотное устройство прямое для пистолета</t>
  </si>
  <si>
    <t>https://him-auto.ru/zapchasti-dlya-moek-vysokogo-davleniya/povorotnoe-ustrojstvo-pryamoe-dlya-pistoleta/</t>
  </si>
  <si>
    <t>300312</t>
  </si>
  <si>
    <t>Подвод воды для помпы вд</t>
  </si>
  <si>
    <t>https://him-auto.ru/zapchasti-dlya-moek-vysokogo-davleniya/podvod-vody-dlya-pompy-vd/</t>
  </si>
  <si>
    <t>91833100</t>
  </si>
  <si>
    <t>Подшипник для помп E2D2013 E2B2014</t>
  </si>
  <si>
    <t>https://him-auto.ru/zapchasti-dlya-moek-vysokogo-davleniya/podshipnik-dlya-pomp-e2d2013-e2b2014/</t>
  </si>
  <si>
    <t>91837500</t>
  </si>
  <si>
    <t>Подшипник для помп E3B2515 E3B2121</t>
  </si>
  <si>
    <t>https://him-auto.ru/zapchasti-dlya-moek-vysokogo-davleniya/podshipnik-dlya-pomp-e3b2515-e3b2121/</t>
  </si>
  <si>
    <t>1780490</t>
  </si>
  <si>
    <t>Подшипник для помп RC RCS</t>
  </si>
  <si>
    <t>https://him-auto.ru/zapchasti-dlya-moek-vysokogo-davleniya/podshipnik-dlya-pomp-rc-rcs/</t>
  </si>
  <si>
    <t>1981210</t>
  </si>
  <si>
    <t>Подшипник для помп RR RRV</t>
  </si>
  <si>
    <t>https://him-auto.ru/zapchasti-dlya-moek-vysokogo-davleniya/podshipnik-dlya-pomp-rr-rrv/</t>
  </si>
  <si>
    <t>1321190</t>
  </si>
  <si>
    <t>Подшипник игольчатый для помп RC RCS</t>
  </si>
  <si>
    <t>https://him-auto.ru/zapchasti-dlya-moek-vysokogo-davleniya/podshipnik-igolchatyj-dlya-pomp-rc-rcs/</t>
  </si>
  <si>
    <t>58040209</t>
  </si>
  <si>
    <t>Поршень 18 мм для E2B2014</t>
  </si>
  <si>
    <t>https://him-auto.ru/zapchasti-dlya-moek-vysokogo-davleniya/porshen-18-mm-dlya-e2b2014/</t>
  </si>
  <si>
    <t>59040009</t>
  </si>
  <si>
    <t>Поршень 20 мм для E3B2515</t>
  </si>
  <si>
    <t>https://him-auto.ru/zapchasti-dlya-moek-vysokogo-davleniya/porshen-20-mm-dlya-e3b2515/</t>
  </si>
  <si>
    <t>59040109</t>
  </si>
  <si>
    <t>Поршень 22 мм для E3B2121</t>
  </si>
  <si>
    <t>https://him-auto.ru/zapchasti-dlya-moek-vysokogo-davleniya/porshen-22-mm-dlya-e3b2121/</t>
  </si>
  <si>
    <t>120571</t>
  </si>
  <si>
    <t>Поршень керамический насоса серии B/BK/BCW/BWT</t>
  </si>
  <si>
    <t>https://him-auto.ru/zapchasti-dlya-moek-vysokogo-davleniya/porshen-keramicheskij-nasosa-serii-bbkbcwbwt/</t>
  </si>
  <si>
    <t>107720190</t>
  </si>
  <si>
    <t>Пружина O3х6х38,85 (VRF2)</t>
  </si>
  <si>
    <t>https://him-auto.ru/zapchasti-dlya-moek-vysokogo-davleniya/pruzhina-o3h6h3885-vrf2/</t>
  </si>
  <si>
    <t>200261526</t>
  </si>
  <si>
    <t>Ремкомплект (шток) регулятора давления ST-261</t>
  </si>
  <si>
    <t>https://him-auto.ru/zapchasti-dlya-moek-vysokogo-davleniya/remkomplekt-shtok-regulyatora-davleniya-st-261/</t>
  </si>
  <si>
    <t>P9.040.002</t>
  </si>
  <si>
    <t>Ремкомплект клапанного блока 18 мм в сборе для помп LJ</t>
  </si>
  <si>
    <t>https://him-auto.ru/zapchasti-dlya-moek-vysokogo-davleniya/remkomplekt-klapannogo-bloka-18-mm-v-sbore-dlya-pomp-lj/</t>
  </si>
  <si>
    <t>5025001100</t>
  </si>
  <si>
    <t>Ремкомплект клапанов для помп FW2 RW ZW-K</t>
  </si>
  <si>
    <t>https://him-auto.ru/zapchasti-dlya-moek-vysokogo-davleniya/remkomplekt-klapanov-dlya-pomp-fw2-rw-zw-k/</t>
  </si>
  <si>
    <t>P9.001.002</t>
  </si>
  <si>
    <t>Ремкомплект клапанов для помп LJ PM</t>
  </si>
  <si>
    <t>https://him-auto.ru/zapchasti-dlya-moek-vysokogo-davleniya/remkomplekt-klapanov-dlya-pomp-lj-pm/</t>
  </si>
  <si>
    <t>19055430</t>
  </si>
  <si>
    <t>Ремкомплект клапанов для помп NMT (260008 6шт.)</t>
  </si>
  <si>
    <t>https://him-auto.ru/zapchasti-dlya-moek-vysokogo-davleniya/remkomplekt-klapanov-dlya-pomp-nmt-260008-6sht/</t>
  </si>
  <si>
    <t>P9.003.004</t>
  </si>
  <si>
    <t>Ремкомплект латунных уплотнений 18 мм для помп LJ PM</t>
  </si>
  <si>
    <t>https://him-auto.ru/zapchasti-dlya-moek-vysokogo-davleniya/remkomplekt-latunnyh-uplotnenij-18-mm-dlya-pomp-lj-pm/</t>
  </si>
  <si>
    <t>10997470</t>
  </si>
  <si>
    <t>Ремкомплект манжет для помпы NMT 1520R (260077)</t>
  </si>
  <si>
    <t>https://him-auto.ru/zapchasti-dlya-moek-vysokogo-davleniya/remkomplekt-manzhet-dlya-pompy-nmt-1520r-260077/</t>
  </si>
  <si>
    <t>10997510</t>
  </si>
  <si>
    <t>Ремкомплект масляных сальников для помп NMT (260803)</t>
  </si>
  <si>
    <t>https://him-auto.ru/zapchasti-dlya-moek-vysokogo-davleniya/remkomplekt-maslyanyh-salnikov-dlya-pomp-nmt-260803/</t>
  </si>
  <si>
    <t>P2.150.002</t>
  </si>
  <si>
    <t>Ремкомплект поршня в сборе 18 мм для помп LJ PM</t>
  </si>
  <si>
    <t>https://him-auto.ru/zapchasti-dlya-moek-vysokogo-davleniya/remkomplekt-porshnya-v-sbore-18-mm-dlya-pomp-lj-pm/</t>
  </si>
  <si>
    <t>260078</t>
  </si>
  <si>
    <t>Ремкомплект поршня для помп NMT</t>
  </si>
  <si>
    <t>https://him-auto.ru/zapchasti-dlya-moek-vysokogo-davleniya/remkomplekt-porshnya-dlya-pomp-nmt/</t>
  </si>
  <si>
    <t>P9.004.002</t>
  </si>
  <si>
    <t>Ремкомплект поршня керамического 18 мм для помп LJ PM</t>
  </si>
  <si>
    <t>https://him-auto.ru/zapchasti-dlya-moek-vysokogo-davleniya/remkomplekt-porshnya-keramicheskogo-18-mm-dlya-pomp-lj-pm/</t>
  </si>
  <si>
    <t>4079900019</t>
  </si>
  <si>
    <t>Ремкомплект регулятора давления VRF 2</t>
  </si>
  <si>
    <t>https://him-auto.ru/zapchasti-dlya-moek-vysokogo-davleniya/remkomplekt-regulyatora-davleniya-vrf-2/</t>
  </si>
  <si>
    <t>4079900077</t>
  </si>
  <si>
    <t>Ремкомплект регулятора давления VRT3 + PS6 - 31 MПа</t>
  </si>
  <si>
    <t>https://him-auto.ru/zapchasti-dlya-moek-vysokogo-davleniya/remkomplekt-regulyatora-davleniya-vrt3-ps6-31-mpa/</t>
  </si>
  <si>
    <t>4079900004</t>
  </si>
  <si>
    <t>Ремкомплект регулятора давления VRT3 16/25 МПа</t>
  </si>
  <si>
    <t>https://him-auto.ru/zapchasti-dlya-moek-vysokogo-davleniya/remkomplekt-regulyatora-davleniya-vrt3-1625-mpa/</t>
  </si>
  <si>
    <t>4079900076</t>
  </si>
  <si>
    <t>Ремкомплект регулятора давления VRT3, 4079900076</t>
  </si>
  <si>
    <t>https://him-auto.ru/zapchasti-dlya-moek-vysokogo-davleniya/remkomplekt-regulyatora-davleniya-vrt3-4079900076/</t>
  </si>
  <si>
    <t>4079900005</t>
  </si>
  <si>
    <t>Ремкомплект регулятора давления VRT3-31 МПа</t>
  </si>
  <si>
    <t>https://him-auto.ru/zapchasti-dlya-moek-vysokogo-davleniya/remkomplekt-regulyatora-davleniya-vrt3-31-mpa/</t>
  </si>
  <si>
    <t>1215058600</t>
  </si>
  <si>
    <t>Ремкомплект регулятора давления К 700</t>
  </si>
  <si>
    <t>https://him-auto.ru/zapchasti-dlya-moek-vysokogo-davleniya/remkomplekt-regulyatora-davleniya-k-700/</t>
  </si>
  <si>
    <t>5019021800</t>
  </si>
  <si>
    <t>Ремкомплект сальников для помпы FW2 4030</t>
  </si>
  <si>
    <t>https://him-auto.ru/zapchasti-dlya-moek-vysokogo-davleniya/remkomplekt-salnikov-dlya-pompy-fw2-4030/</t>
  </si>
  <si>
    <t>5019003900</t>
  </si>
  <si>
    <t>Ремкомплект сальников для помпы FW2 5530</t>
  </si>
  <si>
    <t>https://him-auto.ru/zapchasti-dlya-moek-vysokogo-davleniya/remkomplekt-salnikov-dlya-pompy-fw2-5530/</t>
  </si>
  <si>
    <t>5019003700</t>
  </si>
  <si>
    <t>Ремкомплект сальников для помпы LW-K</t>
  </si>
  <si>
    <t>https://him-auto.ru/zapchasti-dlya-moek-vysokogo-davleniya/remkomplekt-salnikov-dlya-pompy-lw-k/</t>
  </si>
  <si>
    <t>P9.003.003</t>
  </si>
  <si>
    <t>Ремкомплект уплотнений 18 мм для помп LJ PM</t>
  </si>
  <si>
    <t>https://him-auto.ru/zapchasti-dlya-moek-vysokogo-davleniya/remkomplekt-uplotnenij-18-mm-dlya-pomp-lj-pm/</t>
  </si>
  <si>
    <t>19055780</t>
  </si>
  <si>
    <t>Ремкомплект уплотнений 20 мм для помп NMT (260078 3 шт.)</t>
  </si>
  <si>
    <t>https://him-auto.ru/zapchasti-dlya-moek-vysokogo-davleniya/remkomplekt-uplotnenij-20-mm-dlya-pomp-nmt-260078-3-sht/</t>
  </si>
  <si>
    <t>4079900010</t>
  </si>
  <si>
    <t>Ремонтный комплект VRC25</t>
  </si>
  <si>
    <t>https://him-auto.ru/zapchasti-dlya-moek-vysokogo-davleniya/remontnyj-komplekt-vrc25/</t>
  </si>
  <si>
    <t>4079900100</t>
  </si>
  <si>
    <t>Ремонтный комплект поршня VRT3 в сборе AISI316</t>
  </si>
  <si>
    <t>https://him-auto.ru/zapchasti-dlya-moek-vysokogo-davleniya/remontnyj-komplekt-porshnya-vrt3-v-sbore-aisi316/</t>
  </si>
  <si>
    <t>59210870</t>
  </si>
  <si>
    <t>Сальник масляный 20 мм для помпы E3B2515</t>
  </si>
  <si>
    <t>https://him-auto.ru/zapchasti-dlya-moek-vysokogo-davleniya/salnik-maslyanyj-20-mm-dlya-pompy-e3b2515/</t>
  </si>
  <si>
    <t>19020600</t>
  </si>
  <si>
    <t>Сальник масляный 20x28x5 мм для помп FW2</t>
  </si>
  <si>
    <t>https://him-auto.ru/zapchasti-dlya-moek-vysokogo-davleniya/salnik-maslyanyj-20x28x5-mm-dlya-pomp-fw2/</t>
  </si>
  <si>
    <t>R00000316</t>
  </si>
  <si>
    <t>Соединитель Т-образный 3/8" F/M/F</t>
  </si>
  <si>
    <t>https://him-auto.ru/zapchasti-dlya-moek-vysokogo-davleniya/soedinitel-t-obraznyj-38-fmf/</t>
  </si>
  <si>
    <t>1002.1716.00</t>
  </si>
  <si>
    <t>Соединитель Т-образный 3/8"M -3/8"M-3/8"F.</t>
  </si>
  <si>
    <t>https://him-auto.ru/zapchasti-dlya-moek-vysokogo-davleniya/soedinitel-t-obraznyj-38m-38m-38f/</t>
  </si>
  <si>
    <t>2.080.35A</t>
  </si>
  <si>
    <t>Соединитель шланга мойки высокого давления для Karcher резьба 1/4</t>
  </si>
  <si>
    <t>https://him-auto.ru/zapchasti-dlya-moek-vysokogo-davleniya/soedinitel-shlanga-mojki-vysokogo-davleniya-dlya-karcher-rezba-14/</t>
  </si>
  <si>
    <t>003.051304/2.080.10A</t>
  </si>
  <si>
    <t>Соединитель шлангов высокого давления Karcher (Керхер) К 2- К 7</t>
  </si>
  <si>
    <t>https://him-auto.ru/zapchasti-dlya-moek-vysokogo-davleniya/soedinitel-shlangov-vysokogo-davleniya-karcher-kerher-k-2-k-7/</t>
  </si>
  <si>
    <t>56940</t>
  </si>
  <si>
    <t>Соединительная муфта для шлангов ВД М22 внеш-М22 внеш</t>
  </si>
  <si>
    <t>https://him-auto.ru/zapchasti-dlya-moek-vysokogo-davleniya/soedinitelnaya-mufta-dlya-shlangov-vd-m22-vnesh-m22-vnesh/</t>
  </si>
  <si>
    <t>2.001.01B</t>
  </si>
  <si>
    <t>Соединительная муфта для шлангов ВД М22 внеш-М22 внеш (56940)</t>
  </si>
  <si>
    <t>https://him-auto.ru/zapchasti-dlya-moek-vysokogo-davleniya/soedinitelnaya-mufta-dlya-shlangov-vd-m22-vnesh-m22-vnesh-56940/</t>
  </si>
  <si>
    <t>98500980</t>
  </si>
  <si>
    <t>Толкатель поршня для помп NMT (000328)</t>
  </si>
  <si>
    <t>https://him-auto.ru/zapchasti-dlya-moek-vysokogo-davleniya/tolkatel-porshnya-dlya-pomp-nmt-000328/</t>
  </si>
  <si>
    <t>1002.1711.00</t>
  </si>
  <si>
    <t>Тройник 1/4внеш.-1/4внеш.-1/4внеш.</t>
  </si>
  <si>
    <t>https://him-auto.ru/zapchasti-dlya-moek-vysokogo-davleniya/trojnik-14vnesh-14vnesh-14vnesh/</t>
  </si>
  <si>
    <t>1002.1712.00</t>
  </si>
  <si>
    <t>Тройник 1/4внеш.-1/4внеш.-1/4внутр.</t>
  </si>
  <si>
    <t>https://him-auto.ru/zapchasti-dlya-moek-vysokogo-davleniya/trojnik-14vnesh-14vnesh-14vnutr/</t>
  </si>
  <si>
    <t>1002.1713.00</t>
  </si>
  <si>
    <t>Тройник 1/4внеш.-1/4внутр.-1/4внутр.</t>
  </si>
  <si>
    <t>https://him-auto.ru/zapchasti-dlya-moek-vysokogo-davleniya/trojnik-14vnesh-14vnutr-14vnutr/</t>
  </si>
  <si>
    <t>1002.1714.00</t>
  </si>
  <si>
    <t>Тройник 1/4внутр.-1/4внутр.-1/4внутр.</t>
  </si>
  <si>
    <t>https://him-auto.ru/zapchasti-dlya-moek-vysokogo-davleniya/trojnik-14vnutr-14vnutr-14vnutr/</t>
  </si>
  <si>
    <t>HL-C-034T</t>
  </si>
  <si>
    <t>Тройник 3/8 внут-3/8 внут-3/8 внут до 20 бар</t>
  </si>
  <si>
    <t>https://him-auto.ru/zapchasti-dlya-moek-vysokogo-davleniya/trojnik-38-vnut-38-vnut-38-vnut-do-20-bar/</t>
  </si>
  <si>
    <t>1002.1715.00</t>
  </si>
  <si>
    <t>Тройник 3/8"M -3/8"M-3/8"M</t>
  </si>
  <si>
    <t>https://him-auto.ru/zapchasti-dlya-moek-vysokogo-davleniya/trojnik-38m-38m-38m/</t>
  </si>
  <si>
    <t>R00000317/1002.1717.00</t>
  </si>
  <si>
    <t>Тройник 3/8внеш-3/8внут-3/8внут</t>
  </si>
  <si>
    <t>https://him-auto.ru/zapchasti-dlya-moek-vysokogo-davleniya/trojnik-38vnesh-38vnut-38vnut/</t>
  </si>
  <si>
    <t>12.3050.55</t>
  </si>
  <si>
    <t>Тройник PA 600 бар</t>
  </si>
  <si>
    <t>https://him-auto.ru/zapchasti-dlya-moek-vysokogo-davleniya/trojnik-pa-600-bar/</t>
  </si>
  <si>
    <t>57776</t>
  </si>
  <si>
    <t>Тройник высокого давления(M22 внеш.-M22 внеш.-M22 внеш.,350 бар, латунь)</t>
  </si>
  <si>
    <t>https://him-auto.ru/zapchasti-dlya-moek-vysokogo-davleniya/trojnik-vysokogo-davleniyam22-vnesh-m22-vnesh-m22-vnesh350-bar-latun/</t>
  </si>
  <si>
    <t>57775</t>
  </si>
  <si>
    <t>Тройник высокого давления(М22внеш.-М22внутр.-М22внеш., 350 бар, латунь)</t>
  </si>
  <si>
    <t>https://him-auto.ru/zapchasti-dlya-moek-vysokogo-davleniya/trojnik-vysokogo-davleniyam22vnesh-m22vnutr-m22vnesh-350-bar-latun/</t>
  </si>
  <si>
    <t>ch165518</t>
  </si>
  <si>
    <t>Тройник высокого давления(М22внутр.-М22внутр.-М22внутр., 350 бар, латунь)</t>
  </si>
  <si>
    <t>https://him-auto.ru/zapchasti-dlya-moek-vysokogo-davleniya/trojnik-vysokogo-davleniyam22vnutr-m22vnutr-m22vnutr-350-bar-latun/</t>
  </si>
  <si>
    <t>240283</t>
  </si>
  <si>
    <t>Угловое соединение 90° 3/8"M - 1/4"F 300 бар</t>
  </si>
  <si>
    <t>https://him-auto.ru/zapchasti-dlya-moek-vysokogo-davleniya/uglovoe-soedinenie-90°-38m-14f-300-bar/</t>
  </si>
  <si>
    <t>Угловые фитинги PA 600 бар</t>
  </si>
  <si>
    <t>https://him-auto.ru/zapchasti-dlya-moek-vysokogo-davleniya/uglovye-fitingi-pa-600-bar/</t>
  </si>
  <si>
    <t>357221</t>
  </si>
  <si>
    <t>Удлинитель для подключения воды к насосу вд</t>
  </si>
  <si>
    <t>https://him-auto.ru/zapchasti-dlya-moek-vysokogo-davleniya/udlinitel-dlya-podklyucheniya-vody-k-nasosu-vd/</t>
  </si>
  <si>
    <t>98500020</t>
  </si>
  <si>
    <t>Уплотнение коленвала</t>
  </si>
  <si>
    <t>https://him-auto.ru/zapchasti-dlya-moek-vysokogo-davleniya/uplotnenie-kolenvala/</t>
  </si>
  <si>
    <t>ch164138</t>
  </si>
  <si>
    <t>Фиксатор резьбовых соединений удаляемый 100мл</t>
  </si>
  <si>
    <t>https://him-auto.ru/zapchasti-dlya-moek-vysokogo-davleniya/fiksator-rezbovyh-soedinenij-udalyaemyj-100ml/</t>
  </si>
  <si>
    <t>EASYLOCK22</t>
  </si>
  <si>
    <t>Фитинг гайка EASY LOCK22 1SN, 2SN, DN8, дюраль Д16Т</t>
  </si>
  <si>
    <t>https://him-auto.ru/zapchasti-dlya-moek-vysokogo-davleniya/fiting-gajka-easy-lock22-1sn-2sn-dn8-dyural-d16t/</t>
  </si>
  <si>
    <t>ZF044-000</t>
  </si>
  <si>
    <t>Фланец для гибкой муфты для E2B2014</t>
  </si>
  <si>
    <t>https://him-auto.ru/zapchasti-dlya-moek-vysokogo-davleniya/flanec-dlya-gibkoj-mufty-dlya-e2b2014/</t>
  </si>
  <si>
    <t>ZF151-000</t>
  </si>
  <si>
    <t>Фланец для гибкой муфты для E3B2515, E3B2121</t>
  </si>
  <si>
    <t>https://him-auto.ru/zapchasti-dlya-moek-vysokogo-davleniya/flanec-dlya-gibkoj-mufty-dlya-e3b2515-e3b2121/</t>
  </si>
  <si>
    <t>58030022</t>
  </si>
  <si>
    <t>Шатун для E2D2013 E2B2014</t>
  </si>
  <si>
    <t>https://him-auto.ru/zapchasti-dlya-moek-vysokogo-davleniya/shatun-dlya-e2d2013-e2b2014/</t>
  </si>
  <si>
    <t>59030001</t>
  </si>
  <si>
    <t>Шатун для E3B2515 E3B2121</t>
  </si>
  <si>
    <t>https://him-auto.ru/zapchasti-dlya-moek-vysokogo-davleniya/shatun-dlya-e3b2515-e3b2121/</t>
  </si>
  <si>
    <t>98503080</t>
  </si>
  <si>
    <t>Шатун для помп NMT (010001)</t>
  </si>
  <si>
    <t>https://him-auto.ru/zapchasti-dlya-moek-vysokogo-davleniya/shatun-dlya-pomp-nmt-010001/</t>
  </si>
  <si>
    <t>3200040</t>
  </si>
  <si>
    <t>Шатун для помп RC RCS</t>
  </si>
  <si>
    <t>https://him-auto.ru/zapchasti-dlya-moek-vysokogo-davleniya/shatun-dlya-pomp-rc-rcs/</t>
  </si>
  <si>
    <t>3220040</t>
  </si>
  <si>
    <t>Шатун для помп RR RRV</t>
  </si>
  <si>
    <t>https://him-auto.ru/zapchasti-dlya-moek-vysokogo-davleniya/shatun-dlya-pomp-rr-rrv/</t>
  </si>
  <si>
    <t>3220560</t>
  </si>
  <si>
    <t>Шатун для помпы RR 15.25</t>
  </si>
  <si>
    <t>https://him-auto.ru/zapchasti-dlya-moek-vysokogo-davleniya/shatun-dlya-pompy-rr-1525/</t>
  </si>
  <si>
    <t>82N33E0.6</t>
  </si>
  <si>
    <t>Шланг в/давления 2SN DN 08 400 бар, 0,6 м (BP)</t>
  </si>
  <si>
    <t>https://him-auto.ru/zapchasti-dlya-moek-vysokogo-davleniya/shlang-vdavleniya-2sn-dn-08-400-bar-06-m-bp/</t>
  </si>
  <si>
    <t>98512130</t>
  </si>
  <si>
    <t>Шпонка для помп NMT (150206)</t>
  </si>
  <si>
    <t>https://him-auto.ru/zapchasti-dlya-moek-vysokogo-davleniya/shponka-dlya-pomp-nmt-150206/</t>
  </si>
  <si>
    <t>200261527</t>
  </si>
  <si>
    <t>Шток давления для регулятора давления ST-261</t>
  </si>
  <si>
    <t>https://him-auto.ru/zapchasti-dlya-moek-vysokogo-davleniya/shtok-davleniya-dlya-regulyatora-davleniya-st-261/</t>
  </si>
  <si>
    <t>58050066</t>
  </si>
  <si>
    <t>Шток шатуна для E2D2013 E2B2014</t>
  </si>
  <si>
    <t>https://him-auto.ru/zapchasti-dlya-moek-vysokogo-davleniya/shtok-shatuna-dlya-e2d2013-e2b2014/</t>
  </si>
  <si>
    <t>59050066</t>
  </si>
  <si>
    <t>Шток шатуна для E3B2515 E3B2121</t>
  </si>
  <si>
    <t>https://him-auto.ru/zapchasti-dlya-moek-vysokogo-davleniya/shtok-shatuna-dlya-e3b2515-e3b2121/</t>
  </si>
  <si>
    <t>1780050</t>
  </si>
  <si>
    <t>Шток шатуна поршня для помпы RC, RCS</t>
  </si>
  <si>
    <t>https://him-auto.ru/zapchasti-dlya-moek-vysokogo-davleniya/shtok-shatuna-porshnya-dlya-pompy-rc-rcs/</t>
  </si>
  <si>
    <t>3220070</t>
  </si>
  <si>
    <t>Шток шатуна поршня для помпы RR, RRV</t>
  </si>
  <si>
    <t>https://him-auto.ru/zapchasti-dlya-moek-vysokogo-davleniya/shtok-shatuna-porshnya-dlya-pompy-rr-rrv/</t>
  </si>
  <si>
    <t>LSF3420/PF TF 206.20</t>
  </si>
  <si>
    <t>Штуцер для присоединения шлангов 3/4”×20</t>
  </si>
  <si>
    <t>https://him-auto.ru/zapchasti-dlya-moek-vysokogo-davleniya/shtucer-dlya-prisoedineniya-shlangov-34”×20/</t>
  </si>
  <si>
    <t>LSM3420</t>
  </si>
  <si>
    <t>Штуцер для шлангов 3/4 н х 20мм</t>
  </si>
  <si>
    <t>https://him-auto.ru/zapchasti-dlya-moek-vysokogo-davleniya/shtucer-dlya-shlangov-34-n-h-20mm/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</si>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</sst>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zapchasti-dlya-moek-vysokogo-davleniya/kit-01-remkomplekt-klapanov-dlya-royal-press/" TargetMode="External"/><Relationship Id="rId_hyperlink_3" Type="http://schemas.openxmlformats.org/officeDocument/2006/relationships/hyperlink" Target="https://him-auto.ru/zapchasti-dlya-moek-vysokogo-davleniya/kit-02-remkomplekt-maslyanyh-salnikov-dlya-royal-press/" TargetMode="External"/><Relationship Id="rId_hyperlink_4" Type="http://schemas.openxmlformats.org/officeDocument/2006/relationships/hyperlink" Target="https://him-auto.ru/zapchasti-dlya-moek-vysokogo-davleniya/kit-123-remkomplekt-klapanov-dlya-elite/" TargetMode="External"/><Relationship Id="rId_hyperlink_5" Type="http://schemas.openxmlformats.org/officeDocument/2006/relationships/hyperlink" Target="https://him-auto.ru/zapchasti-dlya-moek-vysokogo-davleniya/kit-130-remkomplekt-porshnya-dlya-elite/" TargetMode="External"/><Relationship Id="rId_hyperlink_6" Type="http://schemas.openxmlformats.org/officeDocument/2006/relationships/hyperlink" Target="https://him-auto.ru/zapchasti-dlya-moek-vysokogo-davleniya/kit-131-remkomplekt-uplotnenij/" TargetMode="External"/><Relationship Id="rId_hyperlink_7" Type="http://schemas.openxmlformats.org/officeDocument/2006/relationships/hyperlink" Target="https://him-auto.ru/zapchasti-dlya-moek-vysokogo-davleniya/kit-137-remkomplekt-regulyatora-davleniya-dlya-elite/" TargetMode="External"/><Relationship Id="rId_hyperlink_8" Type="http://schemas.openxmlformats.org/officeDocument/2006/relationships/hyperlink" Target="https://him-auto.ru/zapchasti-dlya-moek-vysokogo-davleniya/kit-1855-remkomplekt-uplotnenij/" TargetMode="External"/><Relationship Id="rId_hyperlink_9" Type="http://schemas.openxmlformats.org/officeDocument/2006/relationships/hyperlink" Target="https://him-auto.ru/zapchasti-dlya-moek-vysokogo-davleniya/kit-1857-komplekt-uplotnenij-dlya-pomp-rk/" TargetMode="External"/><Relationship Id="rId_hyperlink_10" Type="http://schemas.openxmlformats.org/officeDocument/2006/relationships/hyperlink" Target="https://him-auto.ru/zapchasti-dlya-moek-vysokogo-davleniya/kit-201-remkomplekt-klapanov-dlya-ht4715-ht4723/" TargetMode="External"/><Relationship Id="rId_hyperlink_11" Type="http://schemas.openxmlformats.org/officeDocument/2006/relationships/hyperlink" Target="https://him-auto.ru/zapchasti-dlya-moek-vysokogo-davleniya/kit-202-remkomplekt-vodyanyh-salnikov-dlya-ht4715-ht4723/" TargetMode="External"/><Relationship Id="rId_hyperlink_12" Type="http://schemas.openxmlformats.org/officeDocument/2006/relationships/hyperlink" Target="https://him-auto.ru/zapchasti-dlya-moek-vysokogo-davleniya/kit-2186-remkomplekt-klapanov-dlya-pomp-rc-rcs/" TargetMode="External"/><Relationship Id="rId_hyperlink_13" Type="http://schemas.openxmlformats.org/officeDocument/2006/relationships/hyperlink" Target="https://him-auto.ru/zapchasti-dlya-moek-vysokogo-davleniya/kit-2191-remkomplekt-opornyh-kolec-15-mm/" TargetMode="External"/><Relationship Id="rId_hyperlink_14" Type="http://schemas.openxmlformats.org/officeDocument/2006/relationships/hyperlink" Target="https://him-auto.ru/zapchasti-dlya-moek-vysokogo-davleniya/kit-23-komplekt-maslyanyh-salnikov/" TargetMode="External"/><Relationship Id="rId_hyperlink_15" Type="http://schemas.openxmlformats.org/officeDocument/2006/relationships/hyperlink" Target="https://him-auto.ru/zapchasti-dlya-moek-vysokogo-davleniya/kit-269-remkomplekt-klapanov-dlya-e2d2013-e2d2014/" TargetMode="External"/><Relationship Id="rId_hyperlink_16" Type="http://schemas.openxmlformats.org/officeDocument/2006/relationships/hyperlink" Target="https://him-auto.ru/zapchasti-dlya-moek-vysokogo-davleniya/kit-271-remkomplekt-kolec-dlya-e2d2013-e3e2520/" TargetMode="External"/><Relationship Id="rId_hyperlink_17" Type="http://schemas.openxmlformats.org/officeDocument/2006/relationships/hyperlink" Target="https://him-auto.ru/zapchasti-dlya-moek-vysokogo-davleniya/kit-273-remkomplekt-salnikov-dlya-e2d2013-e2e2111-e2e2113/" TargetMode="External"/><Relationship Id="rId_hyperlink_18" Type="http://schemas.openxmlformats.org/officeDocument/2006/relationships/hyperlink" Target="https://him-auto.ru/zapchasti-dlya-moek-vysokogo-davleniya/kit-274-remkomplekt-salnikov-dlya-e2b2014-bm-1520-n/" TargetMode="External"/><Relationship Id="rId_hyperlink_19" Type="http://schemas.openxmlformats.org/officeDocument/2006/relationships/hyperlink" Target="https://him-auto.ru/zapchasti-dlya-moek-vysokogo-davleniya/kit-2745-remkomplekt-opornyh-kolec-18-mm/" TargetMode="External"/><Relationship Id="rId_hyperlink_20" Type="http://schemas.openxmlformats.org/officeDocument/2006/relationships/hyperlink" Target="https://him-auto.ru/zapchasti-dlya-moek-vysokogo-davleniya/kit-2746-komplekt-keramicheskih-vtulok-18-mm-dlya-rr/" TargetMode="External"/><Relationship Id="rId_hyperlink_21" Type="http://schemas.openxmlformats.org/officeDocument/2006/relationships/hyperlink" Target="https://him-auto.ru/zapchasti-dlya-moek-vysokogo-davleniya/kit-2757-komplekt-keramicheskih-vtulok-18-mm-dlya-rk/" TargetMode="External"/><Relationship Id="rId_hyperlink_22" Type="http://schemas.openxmlformats.org/officeDocument/2006/relationships/hyperlink" Target="https://him-auto.ru/zapchasti-dlya-moek-vysokogo-davleniya/kit-277-remkomplekt-vodyanyh-uplotnenij/" TargetMode="External"/><Relationship Id="rId_hyperlink_23" Type="http://schemas.openxmlformats.org/officeDocument/2006/relationships/hyperlink" Target="https://him-auto.ru/zapchasti-dlya-moek-vysokogo-davleniya/kit-28-remkomplekt-porshnya-dlya-royal-press/" TargetMode="External"/><Relationship Id="rId_hyperlink_24" Type="http://schemas.openxmlformats.org/officeDocument/2006/relationships/hyperlink" Target="https://him-auto.ru/zapchasti-dlya-moek-vysokogo-davleniya/kit-285-remkomplekt-salnikov-dlya-e3b2515/" TargetMode="External"/><Relationship Id="rId_hyperlink_25" Type="http://schemas.openxmlformats.org/officeDocument/2006/relationships/hyperlink" Target="https://him-auto.ru/zapchasti-dlya-moek-vysokogo-davleniya/kit-286-remkomplekt-salnikov-dlya-e3b2121/" TargetMode="External"/><Relationship Id="rId_hyperlink_26" Type="http://schemas.openxmlformats.org/officeDocument/2006/relationships/hyperlink" Target="https://him-auto.ru/zapchasti-dlya-moek-vysokogo-davleniya/kit-2864-remkomplekt-klapanov-dlya-pomp-rr/" TargetMode="External"/><Relationship Id="rId_hyperlink_27" Type="http://schemas.openxmlformats.org/officeDocument/2006/relationships/hyperlink" Target="https://him-auto.ru/zapchasti-dlya-moek-vysokogo-davleniya/kit-29-remkomplekt-uplotnitelnyh-kolec/" TargetMode="External"/><Relationship Id="rId_hyperlink_28" Type="http://schemas.openxmlformats.org/officeDocument/2006/relationships/hyperlink" Target="https://him-auto.ru/zapchasti-dlya-moek-vysokogo-davleniya/kit-313-remkomplekt-salnikov-dlya-e1d1813/" TargetMode="External"/><Relationship Id="rId_hyperlink_29" Type="http://schemas.openxmlformats.org/officeDocument/2006/relationships/hyperlink" Target="https://him-auto.ru/zapchasti-dlya-moek-vysokogo-davleniya/kit-314-remkomplekt-manzhet/" TargetMode="External"/><Relationship Id="rId_hyperlink_30" Type="http://schemas.openxmlformats.org/officeDocument/2006/relationships/hyperlink" Target="https://him-auto.ru/zapchasti-dlya-moek-vysokogo-davleniya/kit-315-remkomplekt-salnikov-dlya-e1b1614/" TargetMode="External"/><Relationship Id="rId_hyperlink_31" Type="http://schemas.openxmlformats.org/officeDocument/2006/relationships/hyperlink" Target="https://him-auto.ru/zapchasti-dlya-moek-vysokogo-davleniya/kit-37-remkomplekt-maslyanyh-salnikov-dlya-t44-t55/" TargetMode="External"/><Relationship Id="rId_hyperlink_32" Type="http://schemas.openxmlformats.org/officeDocument/2006/relationships/hyperlink" Target="https://him-auto.ru/zapchasti-dlya-moek-vysokogo-davleniya/kit-370-remkomplekt-klapanov/" TargetMode="External"/><Relationship Id="rId_hyperlink_33" Type="http://schemas.openxmlformats.org/officeDocument/2006/relationships/hyperlink" Target="https://him-auto.ru/zapchasti-dlya-moek-vysokogo-davleniya/kit-42467-komplekt-keramicheskih-vtulok-18-mm-dlya-rc/" TargetMode="External"/><Relationship Id="rId_hyperlink_34" Type="http://schemas.openxmlformats.org/officeDocument/2006/relationships/hyperlink" Target="https://him-auto.ru/zapchasti-dlya-moek-vysokogo-davleniya/kit-42468-remkomplekt-maslyanyh-uplotnenij-dlya-pomp-rc-rcs/" TargetMode="External"/><Relationship Id="rId_hyperlink_35" Type="http://schemas.openxmlformats.org/officeDocument/2006/relationships/hyperlink" Target="https://him-auto.ru/zapchasti-dlya-moek-vysokogo-davleniya/kit-42469-remkomplekt-salnikov-dlya-pompy-rc-1416/" TargetMode="External"/><Relationship Id="rId_hyperlink_36" Type="http://schemas.openxmlformats.org/officeDocument/2006/relationships/hyperlink" Target="https://him-auto.ru/zapchasti-dlya-moek-vysokogo-davleniya/kit-42475-komplekt-keramicheskih-vtulok-15-mm-dlya-rcs/" TargetMode="External"/><Relationship Id="rId_hyperlink_37" Type="http://schemas.openxmlformats.org/officeDocument/2006/relationships/hyperlink" Target="https://him-auto.ru/zapchasti-dlya-moek-vysokogo-davleniya/kit-42476-remkomplekt-salnikov-dlya-pompy-rcs-1317/" TargetMode="External"/><Relationship Id="rId_hyperlink_38" Type="http://schemas.openxmlformats.org/officeDocument/2006/relationships/hyperlink" Target="https://him-auto.ru/zapchasti-dlya-moek-vysokogo-davleniya/kit-42547-remkomplekt-maslyanyh-uplotnenij-dlya-pomp-rr/" TargetMode="External"/><Relationship Id="rId_hyperlink_39" Type="http://schemas.openxmlformats.org/officeDocument/2006/relationships/hyperlink" Target="https://him-auto.ru/zapchasti-dlya-moek-vysokogo-davleniya/kit-42548-remkomplekt-napravlyayushchih-porshnya-18-mm/" TargetMode="External"/><Relationship Id="rId_hyperlink_40" Type="http://schemas.openxmlformats.org/officeDocument/2006/relationships/hyperlink" Target="https://him-auto.ru/zapchasti-dlya-moek-vysokogo-davleniya/kit-42549-remkomplekt-salnikov-dlya-pomp-rr/" TargetMode="External"/><Relationship Id="rId_hyperlink_41" Type="http://schemas.openxmlformats.org/officeDocument/2006/relationships/hyperlink" Target="https://him-auto.ru/zapchasti-dlya-moek-vysokogo-davleniya/kit-69-remkomplekt-manzhet-dlya-royal-press/" TargetMode="External"/><Relationship Id="rId_hyperlink_42" Type="http://schemas.openxmlformats.org/officeDocument/2006/relationships/hyperlink" Target="https://him-auto.ru/zapchasti-dlya-moek-vysokogo-davleniya/kit-88-remkomplekt-manzhet-dlya-elite/" TargetMode="External"/><Relationship Id="rId_hyperlink_43" Type="http://schemas.openxmlformats.org/officeDocument/2006/relationships/hyperlink" Target="https://him-auto.ru/zapchasti-dlya-moek-vysokogo-davleniya/kit-96-remkomplekt-salnikov/" TargetMode="External"/><Relationship Id="rId_hyperlink_44" Type="http://schemas.openxmlformats.org/officeDocument/2006/relationships/hyperlink" Target="https://him-auto.ru/zapchasti-dlya-moek-vysokogo-davleniya/adapter-9-shlang-easylock-shlang-easylock-4111-0370/" TargetMode="External"/><Relationship Id="rId_hyperlink_45" Type="http://schemas.openxmlformats.org/officeDocument/2006/relationships/hyperlink" Target="https://him-auto.ru/zapchasti-dlya-moek-vysokogo-davleniya/adapter-bsp-12m-12f/" TargetMode="External"/><Relationship Id="rId_hyperlink_46" Type="http://schemas.openxmlformats.org/officeDocument/2006/relationships/hyperlink" Target="https://him-auto.ru/zapchasti-dlya-moek-vysokogo-davleniya/adapter-bspsh-12-bspsh-14/" TargetMode="External"/><Relationship Id="rId_hyperlink_47" Type="http://schemas.openxmlformats.org/officeDocument/2006/relationships/hyperlink" Target="https://him-auto.ru/zapchasti-dlya-moek-vysokogo-davleniya/adapter-bspsh-12-bspsh-38/" TargetMode="External"/><Relationship Id="rId_hyperlink_48" Type="http://schemas.openxmlformats.org/officeDocument/2006/relationships/hyperlink" Target="https://him-auto.ru/zapchasti-dlya-moek-vysokogo-davleniya/adapter-bspsh-38-bspg-38/" TargetMode="External"/><Relationship Id="rId_hyperlink_49" Type="http://schemas.openxmlformats.org/officeDocument/2006/relationships/hyperlink" Target="https://him-auto.ru/zapchasti-dlya-moek-vysokogo-davleniya/adapter-easy-lock-sh-2215-g-dyural-d16t-analog-4111-030/" TargetMode="External"/><Relationship Id="rId_hyperlink_50" Type="http://schemas.openxmlformats.org/officeDocument/2006/relationships/hyperlink" Target="https://him-auto.ru/zapchasti-dlya-moek-vysokogo-davleniya/adapter-easylockvnesh-rezba-14vnesh-rezba/" TargetMode="External"/><Relationship Id="rId_hyperlink_51" Type="http://schemas.openxmlformats.org/officeDocument/2006/relationships/hyperlink" Target="https://him-auto.ru/zapchasti-dlya-moek-vysokogo-davleniya/adapter-easylockvnesh-rezba-gajka-m22-15vnutrrezba/" TargetMode="External"/><Relationship Id="rId_hyperlink_52" Type="http://schemas.openxmlformats.org/officeDocument/2006/relationships/hyperlink" Target="https://him-auto.ru/zapchasti-dlya-moek-vysokogo-davleniya/adapter-easylockvnesh-rezba-gajka-m22-15vnutrrezba-analog-4111-0310/" TargetMode="External"/><Relationship Id="rId_hyperlink_53" Type="http://schemas.openxmlformats.org/officeDocument/2006/relationships/hyperlink" Target="https://him-auto.ru/zapchasti-dlya-moek-vysokogo-davleniya/adapter-easylockvnesh-rezba-gajka-m22-15vnutrrezba-analog-4111-0310/?sku=161239" TargetMode="External"/><Relationship Id="rId_hyperlink_54" Type="http://schemas.openxmlformats.org/officeDocument/2006/relationships/hyperlink" Target="https://him-auto.ru/zapchasti-dlya-moek-vysokogo-davleniya/adapter-dlya-udlineniya-shlangov-s-razemom-easylock-4111-0370/" TargetMode="External"/><Relationship Id="rId_hyperlink_55" Type="http://schemas.openxmlformats.org/officeDocument/2006/relationships/hyperlink" Target="https://him-auto.ru/zapchasti-dlya-moek-vysokogo-davleniya/adapter-m22-h-15-vnesh-easylock-22-vnesh/" TargetMode="External"/><Relationship Id="rId_hyperlink_56" Type="http://schemas.openxmlformats.org/officeDocument/2006/relationships/hyperlink" Target="https://him-auto.ru/zapchasti-dlya-moek-vysokogo-davleniya/adapter-m22-h-15-vnesh-easylock-22vnut-analog-4111-0340/" TargetMode="External"/><Relationship Id="rId_hyperlink_57" Type="http://schemas.openxmlformats.org/officeDocument/2006/relationships/hyperlink" Target="https://him-auto.ru/zapchasti-dlya-moek-vysokogo-davleniya/adapter-m22-h-15-vnut-easylock-22-vnesh/" TargetMode="External"/><Relationship Id="rId_hyperlink_58" Type="http://schemas.openxmlformats.org/officeDocument/2006/relationships/hyperlink" Target="https://him-auto.ru/zapchasti-dlya-moek-vysokogo-davleniya/adapter-udlinenie-shlanga-9-tr/" TargetMode="External"/><Relationship Id="rId_hyperlink_59" Type="http://schemas.openxmlformats.org/officeDocument/2006/relationships/hyperlink" Target="https://him-auto.ru/zapchasti-dlya-moek-vysokogo-davleniya/analog-4111-034-adapter-m22-h-15-vnesh-easylock-22vnut/" TargetMode="External"/><Relationship Id="rId_hyperlink_60" Type="http://schemas.openxmlformats.org/officeDocument/2006/relationships/hyperlink" Target="https://him-auto.ru/zapchasti-dlya-moek-vysokogo-davleniya/vtulka-keramicheskaya-18-mm-dlya-pomp-fw2-rw/" TargetMode="External"/><Relationship Id="rId_hyperlink_61" Type="http://schemas.openxmlformats.org/officeDocument/2006/relationships/hyperlink" Target="https://him-auto.ru/zapchasti-dlya-moek-vysokogo-davleniya/vtulka-keramicheskaya-20-mm-dlya-pomp-fw2-rw/" TargetMode="External"/><Relationship Id="rId_hyperlink_62" Type="http://schemas.openxmlformats.org/officeDocument/2006/relationships/hyperlink" Target="https://him-auto.ru/zapchasti-dlya-moek-vysokogo-davleniya/vykldavleniya-s-kabelem-dlya-regdavleniya-st-261/" TargetMode="External"/><Relationship Id="rId_hyperlink_63" Type="http://schemas.openxmlformats.org/officeDocument/2006/relationships/hyperlink" Target="https://him-auto.ru/zapchasti-dlya-moek-vysokogo-davleniya/vyklyuchatel-total-stop-dlya-pomp-comet/" TargetMode="External"/><Relationship Id="rId_hyperlink_64" Type="http://schemas.openxmlformats.org/officeDocument/2006/relationships/hyperlink" Target="https://him-auto.ru/zapchasti-dlya-moek-vysokogo-davleniya/vyhod-vysokogo-davleniya-m2215-38/" TargetMode="External"/><Relationship Id="rId_hyperlink_65" Type="http://schemas.openxmlformats.org/officeDocument/2006/relationships/hyperlink" Target="https://him-auto.ru/zapchasti-dlya-moek-vysokogo-davleniya/gajka-nakidnaya-34vn-12nar/" TargetMode="External"/><Relationship Id="rId_hyperlink_66" Type="http://schemas.openxmlformats.org/officeDocument/2006/relationships/hyperlink" Target="https://him-auto.ru/zapchasti-dlya-moek-vysokogo-davleniya/gibkaya-mufta-dlya-e2b2014/" TargetMode="External"/><Relationship Id="rId_hyperlink_67" Type="http://schemas.openxmlformats.org/officeDocument/2006/relationships/hyperlink" Target="https://him-auto.ru/zapchasti-dlya-moek-vysokogo-davleniya/gibkaya-mufta-dlya-e3b2515-e3b2121/" TargetMode="External"/><Relationship Id="rId_hyperlink_68" Type="http://schemas.openxmlformats.org/officeDocument/2006/relationships/hyperlink" Target="https://him-auto.ru/zapchasti-dlya-moek-vysokogo-davleniya/golovnaya-chast-pompy-nmt-1520-r-160234-98513860/" TargetMode="External"/><Relationship Id="rId_hyperlink_69" Type="http://schemas.openxmlformats.org/officeDocument/2006/relationships/hyperlink" Target="https://him-auto.ru/zapchasti-dlya-moek-vysokogo-davleniya/golovnaya-chast-pompy-nmt-1520-rn-v-sbore-260108/" TargetMode="External"/><Relationship Id="rId_hyperlink_70" Type="http://schemas.openxmlformats.org/officeDocument/2006/relationships/hyperlink" Target="https://him-auto.ru/zapchasti-dlya-moek-vysokogo-davleniya/zaglushka-14-m-latun/" TargetMode="External"/><Relationship Id="rId_hyperlink_71" Type="http://schemas.openxmlformats.org/officeDocument/2006/relationships/hyperlink" Target="https://him-auto.ru/zapchasti-dlya-moek-vysokogo-davleniya/keramicheskaya-vtulka-dlya-elite/" TargetMode="External"/><Relationship Id="rId_hyperlink_72" Type="http://schemas.openxmlformats.org/officeDocument/2006/relationships/hyperlink" Target="https://him-auto.ru/zapchasti-dlya-moek-vysokogo-davleniya/keramicheskaya-vtulka-dlya-royal-press/" TargetMode="External"/><Relationship Id="rId_hyperlink_73" Type="http://schemas.openxmlformats.org/officeDocument/2006/relationships/hyperlink" Target="https://him-auto.ru/zapchasti-dlya-moek-vysokogo-davleniya/klapannaya-kryshka-dlya-pomp-rc-rcs/" TargetMode="External"/><Relationship Id="rId_hyperlink_74" Type="http://schemas.openxmlformats.org/officeDocument/2006/relationships/hyperlink" Target="https://him-auto.ru/zapchasti-dlya-moek-vysokogo-davleniya/klapannaya-kryshka-dlya-pomp-rr-rrv/" TargetMode="External"/><Relationship Id="rId_hyperlink_75" Type="http://schemas.openxmlformats.org/officeDocument/2006/relationships/hyperlink" Target="https://him-auto.ru/zapchasti-dlya-moek-vysokogo-davleniya/klapannaya-kryshka-dlya-pompy-nmt-1520r/" TargetMode="External"/><Relationship Id="rId_hyperlink_76" Type="http://schemas.openxmlformats.org/officeDocument/2006/relationships/hyperlink" Target="https://him-auto.ru/zapchasti-dlya-moek-vysokogo-davleniya/klapannaya-kryshka-dlya-pompy-rr-1525-h/" TargetMode="External"/><Relationship Id="rId_hyperlink_77" Type="http://schemas.openxmlformats.org/officeDocument/2006/relationships/hyperlink" Target="https://him-auto.ru/zapchasti-dlya-moek-vysokogo-davleniya/klapannyj-blok-v-sbore-nmt-1520-r-v-sbore-260069/" TargetMode="External"/><Relationship Id="rId_hyperlink_78" Type="http://schemas.openxmlformats.org/officeDocument/2006/relationships/hyperlink" Target="https://him-auto.ru/zapchasti-dlya-moek-vysokogo-davleniya/kolenval-dlya-pomp-nmt-000616/" TargetMode="External"/><Relationship Id="rId_hyperlink_79" Type="http://schemas.openxmlformats.org/officeDocument/2006/relationships/hyperlink" Target="https://him-auto.ru/zapchasti-dlya-moek-vysokogo-davleniya/kolco-uplotnitelnoe-3h6-mm/" TargetMode="External"/><Relationship Id="rId_hyperlink_80" Type="http://schemas.openxmlformats.org/officeDocument/2006/relationships/hyperlink" Target="https://him-auto.ru/zapchasti-dlya-moek-vysokogo-davleniya/kolco-uplotnitelnoe-verhnej-bokovoj-zaglushki/" TargetMode="External"/><Relationship Id="rId_hyperlink_81" Type="http://schemas.openxmlformats.org/officeDocument/2006/relationships/hyperlink" Target="https://him-auto.ru/zapchasti-dlya-moek-vysokogo-davleniya/komplekt-klapana-obratnogo-vrt3-vrf2-klapan-kolco-pruzhina/" TargetMode="External"/><Relationship Id="rId_hyperlink_82" Type="http://schemas.openxmlformats.org/officeDocument/2006/relationships/hyperlink" Target="https://him-auto.ru/zapchasti-dlya-moek-vysokogo-davleniya/komplekt-klapanov-na-nasosy-udor-pkmb-kit-2/" TargetMode="External"/><Relationship Id="rId_hyperlink_83" Type="http://schemas.openxmlformats.org/officeDocument/2006/relationships/hyperlink" Target="https://him-auto.ru/zapchasti-dlya-moek-vysokogo-davleniya/komplekt-klapanov-nasosa-bcwbwt-kit-43/" TargetMode="External"/><Relationship Id="rId_hyperlink_84" Type="http://schemas.openxmlformats.org/officeDocument/2006/relationships/hyperlink" Target="https://him-auto.ru/zapchasti-dlya-moek-vysokogo-davleniya/komplekt-klapanov-nasosa-bk-kit-30/" TargetMode="External"/><Relationship Id="rId_hyperlink_85" Type="http://schemas.openxmlformats.org/officeDocument/2006/relationships/hyperlink" Target="https://him-auto.ru/zapchasti-dlya-moek-vysokogo-davleniya/komplekt-latunnyh-vstavok-vvk-d18-kit-208/" TargetMode="External"/><Relationship Id="rId_hyperlink_86" Type="http://schemas.openxmlformats.org/officeDocument/2006/relationships/hyperlink" Target="https://him-auto.ru/zapchasti-dlya-moek-vysokogo-davleniya/komplekt-manzhet-d18-bbk-mmk-kit-28/" TargetMode="External"/><Relationship Id="rId_hyperlink_87" Type="http://schemas.openxmlformats.org/officeDocument/2006/relationships/hyperlink" Target="https://him-auto.ru/zapchasti-dlya-moek-vysokogo-davleniya/komplekt-perehodnikov-dlya-podklyucheniya-obvyazki-regulyatora-vrt-3-st-261-pulsar4r/" TargetMode="External"/><Relationship Id="rId_hyperlink_88" Type="http://schemas.openxmlformats.org/officeDocument/2006/relationships/hyperlink" Target="https://him-auto.ru/zapchasti-dlya-moek-vysokogo-davleniya/komplekt-perehodnikov-dlya-podklyucheniya-regulyatora-davleniya/" TargetMode="External"/><Relationship Id="rId_hyperlink_89" Type="http://schemas.openxmlformats.org/officeDocument/2006/relationships/hyperlink" Target="https://him-auto.ru/zapchasti-dlya-moek-vysokogo-davleniya/komplekt-plunzhernyh-gaek-shajb-d1518-bbk-kit-206/" TargetMode="External"/><Relationship Id="rId_hyperlink_90" Type="http://schemas.openxmlformats.org/officeDocument/2006/relationships/hyperlink" Target="https://him-auto.ru/zapchasti-dlya-moek-vysokogo-davleniya/komplekt-uplotnenij-nasosa-bcw-kit-276/" TargetMode="External"/><Relationship Id="rId_hyperlink_91" Type="http://schemas.openxmlformats.org/officeDocument/2006/relationships/hyperlink" Target="https://him-auto.ru/zapchasti-dlya-moek-vysokogo-davleniya/kran-2-h-hodovoj-nerzhaveyushchaya-stal-140-bar/" TargetMode="External"/><Relationship Id="rId_hyperlink_92" Type="http://schemas.openxmlformats.org/officeDocument/2006/relationships/hyperlink" Target="https://him-auto.ru/zapchasti-dlya-moek-vysokogo-davleniya/kran-vysokogo-davleniya-gidravlicheskij-2-hodovoj-ch/" TargetMode="External"/><Relationship Id="rId_hyperlink_93" Type="http://schemas.openxmlformats.org/officeDocument/2006/relationships/hyperlink" Target="https://him-auto.ru/zapchasti-dlya-moek-vysokogo-davleniya/maslyanoe-okoshko-dlya-pompy-nmt-1520r-070005/" TargetMode="External"/><Relationship Id="rId_hyperlink_94" Type="http://schemas.openxmlformats.org/officeDocument/2006/relationships/hyperlink" Target="https://him-auto.ru/zapchasti-dlya-moek-vysokogo-davleniya/maslyanyj-shchup-dlya-pomp-nmt/" TargetMode="External"/><Relationship Id="rId_hyperlink_95" Type="http://schemas.openxmlformats.org/officeDocument/2006/relationships/hyperlink" Target="https://him-auto.ru/zapchasti-dlya-moek-vysokogo-davleniya/mikrovyklyuchatel-dlya-regulyatora-davleniya-st-261/" TargetMode="External"/><Relationship Id="rId_hyperlink_96" Type="http://schemas.openxmlformats.org/officeDocument/2006/relationships/hyperlink" Target="https://him-auto.ru/zapchasti-dlya-moek-vysokogo-davleniya/mikrovyklyuchatel-dlya-regulyatora-davleniya-vrt3-vrf2-91200/" TargetMode="External"/><Relationship Id="rId_hyperlink_97" Type="http://schemas.openxmlformats.org/officeDocument/2006/relationships/hyperlink" Target="https://him-auto.ru/zapchasti-dlya-moek-vysokogo-davleniya/mufta-soedinitelnaya-m22f-14m/" TargetMode="External"/><Relationship Id="rId_hyperlink_98" Type="http://schemas.openxmlformats.org/officeDocument/2006/relationships/hyperlink" Target="https://him-auto.ru/zapchasti-dlya-moek-vysokogo-davleniya/napravlyayushchaya-vtulka-18-mm-dlya-fw2-4030/" TargetMode="External"/><Relationship Id="rId_hyperlink_99" Type="http://schemas.openxmlformats.org/officeDocument/2006/relationships/hyperlink" Target="https://him-auto.ru/zapchasti-dlya-moek-vysokogo-davleniya/napravlyayushchaya-vtulka-20-mm-dlya-fw2-5530/" TargetMode="External"/><Relationship Id="rId_hyperlink_100" Type="http://schemas.openxmlformats.org/officeDocument/2006/relationships/hyperlink" Target="https://him-auto.ru/zapchasti-dlya-moek-vysokogo-davleniya/napravlyayushchaya-porshnya-dlya-pomp-rc-rcs/" TargetMode="External"/><Relationship Id="rId_hyperlink_101" Type="http://schemas.openxmlformats.org/officeDocument/2006/relationships/hyperlink" Target="https://him-auto.ru/zapchasti-dlya-moek-vysokogo-davleniya/napravlyayushchaya-porshnya-dlya-pomp-rr-rrv/" TargetMode="External"/><Relationship Id="rId_hyperlink_102" Type="http://schemas.openxmlformats.org/officeDocument/2006/relationships/hyperlink" Target="https://him-auto.ru/zapchasti-dlya-moek-vysokogo-davleniya/nippel-dvojnoj-12-12/" TargetMode="External"/><Relationship Id="rId_hyperlink_103" Type="http://schemas.openxmlformats.org/officeDocument/2006/relationships/hyperlink" Target="https://him-auto.ru/zapchasti-dlya-moek-vysokogo-davleniya/nippel-dvojnoj-14-14-latun/" TargetMode="External"/><Relationship Id="rId_hyperlink_104" Type="http://schemas.openxmlformats.org/officeDocument/2006/relationships/hyperlink" Target="https://him-auto.ru/zapchasti-dlya-moek-vysokogo-davleniya/nippel-dvojnoj-14-14-latun-udlinennyj-57040/" TargetMode="External"/><Relationship Id="rId_hyperlink_105" Type="http://schemas.openxmlformats.org/officeDocument/2006/relationships/hyperlink" Target="https://him-auto.ru/zapchasti-dlya-moek-vysokogo-davleniya/nippel-dvojnoj-34-34/" TargetMode="External"/><Relationship Id="rId_hyperlink_106" Type="http://schemas.openxmlformats.org/officeDocument/2006/relationships/hyperlink" Target="https://him-auto.ru/zapchasti-dlya-moek-vysokogo-davleniya/nippel-dvojnoj-38vnesh-38vnesh/" TargetMode="External"/><Relationship Id="rId_hyperlink_107" Type="http://schemas.openxmlformats.org/officeDocument/2006/relationships/hyperlink" Target="https://him-auto.ru/zapchasti-dlya-moek-vysokogo-davleniya/nippel-dvojnoj-nerzhaveyushchaya-stal-12vnesh-12vnesh/" TargetMode="External"/><Relationship Id="rId_hyperlink_108" Type="http://schemas.openxmlformats.org/officeDocument/2006/relationships/hyperlink" Target="https://him-auto.ru/zapchasti-dlya-moek-vysokogo-davleniya/nippel-dvojnoj-nerzhaveyushchaya-stal-38vnesh-38vnesh/" TargetMode="External"/><Relationship Id="rId_hyperlink_109" Type="http://schemas.openxmlformats.org/officeDocument/2006/relationships/hyperlink" Target="https://him-auto.ru/zapchasti-dlya-moek-vysokogo-davleniya/nippel-perehodnoj-34&#8221;12&#8221;-dlya-nasosov-vd/" TargetMode="External"/><Relationship Id="rId_hyperlink_110" Type="http://schemas.openxmlformats.org/officeDocument/2006/relationships/hyperlink" Target="https://him-auto.ru/zapchasti-dlya-moek-vysokogo-davleniya/nippel-perehodnoj-m22h15-38f/" TargetMode="External"/><Relationship Id="rId_hyperlink_111" Type="http://schemas.openxmlformats.org/officeDocument/2006/relationships/hyperlink" Target="https://him-auto.ru/zapchasti-dlya-moek-vysokogo-davleniya/nippel-soedinitelnyj-ar4-14f/" TargetMode="External"/><Relationship Id="rId_hyperlink_112" Type="http://schemas.openxmlformats.org/officeDocument/2006/relationships/hyperlink" Target="https://him-auto.ru/zapchasti-dlya-moek-vysokogo-davleniya/nippel-soedinitelnyj-ar4-14m/" TargetMode="External"/><Relationship Id="rId_hyperlink_113" Type="http://schemas.openxmlformats.org/officeDocument/2006/relationships/hyperlink" Target="https://him-auto.ru/zapchasti-dlya-moek-vysokogo-davleniya/obratnyj-klapan/" TargetMode="External"/><Relationship Id="rId_hyperlink_114" Type="http://schemas.openxmlformats.org/officeDocument/2006/relationships/hyperlink" Target="https://him-auto.ru/zapchasti-dlya-moek-vysokogo-davleniya/obratnyj-klapan/?sku=156426" TargetMode="External"/><Relationship Id="rId_hyperlink_115" Type="http://schemas.openxmlformats.org/officeDocument/2006/relationships/hyperlink" Target="https://him-auto.ru/zapchasti-dlya-moek-vysokogo-davleniya/obratnyj-klapan-regulyatora-davleniya-st-261/" TargetMode="External"/><Relationship Id="rId_hyperlink_116" Type="http://schemas.openxmlformats.org/officeDocument/2006/relationships/hyperlink" Target="https://him-auto.ru/zapchasti-dlya-moek-vysokogo-davleniya/opornaya-vtulka-18-mm-dlya-fw2-4030/" TargetMode="External"/><Relationship Id="rId_hyperlink_117" Type="http://schemas.openxmlformats.org/officeDocument/2006/relationships/hyperlink" Target="https://him-auto.ru/zapchasti-dlya-moek-vysokogo-davleniya/opornaya-vtulka-20-mm-dlya-fw2-5530/" TargetMode="External"/><Relationship Id="rId_hyperlink_118" Type="http://schemas.openxmlformats.org/officeDocument/2006/relationships/hyperlink" Target="https://him-auto.ru/zapchasti-dlya-moek-vysokogo-davleniya/perehodnik-uglovoj-14-vnut-14-vnut350bar-latun/" TargetMode="External"/><Relationship Id="rId_hyperlink_119" Type="http://schemas.openxmlformats.org/officeDocument/2006/relationships/hyperlink" Target="https://him-auto.ru/zapchasti-dlya-moek-vysokogo-davleniya/perehodnik-uglovoj-14vnesh-14vnesh/" TargetMode="External"/><Relationship Id="rId_hyperlink_120" Type="http://schemas.openxmlformats.org/officeDocument/2006/relationships/hyperlink" Target="https://him-auto.ru/zapchasti-dlya-moek-vysokogo-davleniya/perehodnik-uglovoj-14vnut-14vnesh-350bar-latun/" TargetMode="External"/><Relationship Id="rId_hyperlink_121" Type="http://schemas.openxmlformats.org/officeDocument/2006/relationships/hyperlink" Target="https://him-auto.ru/zapchasti-dlya-moek-vysokogo-davleniya/perehodnik-uglovoj-38vnut-38vnesh350bar-latun/" TargetMode="External"/><Relationship Id="rId_hyperlink_122" Type="http://schemas.openxmlformats.org/officeDocument/2006/relationships/hyperlink" Target="https://him-auto.ru/zapchasti-dlya-moek-vysokogo-davleniya/perehodnik-uglovoj-38vnut-38vnut/" TargetMode="External"/><Relationship Id="rId_hyperlink_123" Type="http://schemas.openxmlformats.org/officeDocument/2006/relationships/hyperlink" Target="https://him-auto.ru/zapchasti-dlya-moek-vysokogo-davleniya/perehodnik-12vnesh-12vnesh-rm-suttner/" TargetMode="External"/><Relationship Id="rId_hyperlink_124" Type="http://schemas.openxmlformats.org/officeDocument/2006/relationships/hyperlink" Target="https://him-auto.ru/zapchasti-dlya-moek-vysokogo-davleniya/perehodnik-12vnesh-12vnesh-rm-suttner/?sku=161190" TargetMode="External"/><Relationship Id="rId_hyperlink_125" Type="http://schemas.openxmlformats.org/officeDocument/2006/relationships/hyperlink" Target="https://him-auto.ru/zapchasti-dlya-moek-vysokogo-davleniya/perehodnik-12vnesh-34vnesh-rm-suttner/" TargetMode="External"/><Relationship Id="rId_hyperlink_126" Type="http://schemas.openxmlformats.org/officeDocument/2006/relationships/hyperlink" Target="https://him-auto.ru/zapchasti-dlya-moek-vysokogo-davleniya/perehodnik-12vnut-12vnesh-rm-suttner/" TargetMode="External"/><Relationship Id="rId_hyperlink_127" Type="http://schemas.openxmlformats.org/officeDocument/2006/relationships/hyperlink" Target="https://him-auto.ru/zapchasti-dlya-moek-vysokogo-davleniya/perehodnik-12vnesh-38vnesh-500-bar/" TargetMode="External"/><Relationship Id="rId_hyperlink_128" Type="http://schemas.openxmlformats.org/officeDocument/2006/relationships/hyperlink" Target="https://him-auto.ru/zapchasti-dlya-moek-vysokogo-davleniya/perehodnik-14-vnesh-38-vnesh/" TargetMode="External"/><Relationship Id="rId_hyperlink_129" Type="http://schemas.openxmlformats.org/officeDocument/2006/relationships/hyperlink" Target="https://him-auto.ru/zapchasti-dlya-moek-vysokogo-davleniya/perehodnik-14-vnesh-38-vnesh-57050/" TargetMode="External"/><Relationship Id="rId_hyperlink_130" Type="http://schemas.openxmlformats.org/officeDocument/2006/relationships/hyperlink" Target="https://him-auto.ru/zapchasti-dlya-moek-vysokogo-davleniya/perehodnik-14-38/" TargetMode="External"/><Relationship Id="rId_hyperlink_131" Type="http://schemas.openxmlformats.org/officeDocument/2006/relationships/hyperlink" Target="https://him-auto.ru/zapchasti-dlya-moek-vysokogo-davleniya/perehodnik-14f-38m/" TargetMode="External"/><Relationship Id="rId_hyperlink_132" Type="http://schemas.openxmlformats.org/officeDocument/2006/relationships/hyperlink" Target="https://him-auto.ru/zapchasti-dlya-moek-vysokogo-davleniya/perehodnik-14f-38m-57530/" TargetMode="External"/><Relationship Id="rId_hyperlink_133" Type="http://schemas.openxmlformats.org/officeDocument/2006/relationships/hyperlink" Target="https://him-auto.ru/zapchasti-dlya-moek-vysokogo-davleniya/perehodnik-14vnesh-12vnesh/" TargetMode="External"/><Relationship Id="rId_hyperlink_134" Type="http://schemas.openxmlformats.org/officeDocument/2006/relationships/hyperlink" Target="https://him-auto.ru/zapchasti-dlya-moek-vysokogo-davleniya/perehodnik-14vnut-14vnesh-rm-suttner/" TargetMode="External"/><Relationship Id="rId_hyperlink_135" Type="http://schemas.openxmlformats.org/officeDocument/2006/relationships/hyperlink" Target="https://him-auto.ru/zapchasti-dlya-moek-vysokogo-davleniya/perehodnik-14vnut-38vnesh-rm-suttner/" TargetMode="External"/><Relationship Id="rId_hyperlink_136" Type="http://schemas.openxmlformats.org/officeDocument/2006/relationships/hyperlink" Target="https://him-auto.ru/zapchasti-dlya-moek-vysokogo-davleniya/perehodnik-18vnut-14vnut/" TargetMode="External"/><Relationship Id="rId_hyperlink_137" Type="http://schemas.openxmlformats.org/officeDocument/2006/relationships/hyperlink" Target="https://him-auto.ru/zapchasti-dlya-moek-vysokogo-davleniya/perehodnik-18vnut-38vnesh-rm-suttner/" TargetMode="External"/><Relationship Id="rId_hyperlink_138" Type="http://schemas.openxmlformats.org/officeDocument/2006/relationships/hyperlink" Target="https://him-auto.ru/zapchasti-dlya-moek-vysokogo-davleniya/perehodnik-18vnesh-14vnesh-500bar-ocinkstal/" TargetMode="External"/><Relationship Id="rId_hyperlink_139" Type="http://schemas.openxmlformats.org/officeDocument/2006/relationships/hyperlink" Target="https://him-auto.ru/zapchasti-dlya-moek-vysokogo-davleniya/perehodnik-34vnesh-34vnesh-rm-suttner/" TargetMode="External"/><Relationship Id="rId_hyperlink_140" Type="http://schemas.openxmlformats.org/officeDocument/2006/relationships/hyperlink" Target="https://him-auto.ru/zapchasti-dlya-moek-vysokogo-davleniya/perehodnik-38-vnut-14-vnut/" TargetMode="External"/><Relationship Id="rId_hyperlink_141" Type="http://schemas.openxmlformats.org/officeDocument/2006/relationships/hyperlink" Target="https://him-auto.ru/zapchasti-dlya-moek-vysokogo-davleniya/perehodnik-38-12/" TargetMode="External"/><Relationship Id="rId_hyperlink_142" Type="http://schemas.openxmlformats.org/officeDocument/2006/relationships/hyperlink" Target="https://him-auto.ru/zapchasti-dlya-moek-vysokogo-davleniya/perehodnik-38vnut-38vnesh-rm-suttner/" TargetMode="External"/><Relationship Id="rId_hyperlink_143" Type="http://schemas.openxmlformats.org/officeDocument/2006/relationships/hyperlink" Target="https://him-auto.ru/zapchasti-dlya-moek-vysokogo-davleniya/perehodnik-easylock-22-vnut-m22x15-gajka/" TargetMode="External"/><Relationship Id="rId_hyperlink_144" Type="http://schemas.openxmlformats.org/officeDocument/2006/relationships/hyperlink" Target="https://him-auto.ru/zapchasti-dlya-moek-vysokogo-davleniya/perehodnik-easylock-m22-x-15/" TargetMode="External"/><Relationship Id="rId_hyperlink_145" Type="http://schemas.openxmlformats.org/officeDocument/2006/relationships/hyperlink" Target="https://him-auto.ru/zapchasti-dlya-moek-vysokogo-davleniya/perehodnik-karcher-easy-lock-m18/" TargetMode="External"/><Relationship Id="rId_hyperlink_146" Type="http://schemas.openxmlformats.org/officeDocument/2006/relationships/hyperlink" Target="https://him-auto.ru/zapchasti-dlya-moek-vysokogo-davleniya/perehodnik-karcher-easy-lock-m22h15-vnesh/" TargetMode="External"/><Relationship Id="rId_hyperlink_147" Type="http://schemas.openxmlformats.org/officeDocument/2006/relationships/hyperlink" Target="https://him-auto.ru/zapchasti-dlya-moek-vysokogo-davleniya/perehodnik-m22-vnesh-12vnesh-rm-suttner/" TargetMode="External"/><Relationship Id="rId_hyperlink_148" Type="http://schemas.openxmlformats.org/officeDocument/2006/relationships/hyperlink" Target="https://him-auto.ru/zapchasti-dlya-moek-vysokogo-davleniya/perehodnik-m22-vnesh-12vnut-rm-suttner/" TargetMode="External"/><Relationship Id="rId_hyperlink_149" Type="http://schemas.openxmlformats.org/officeDocument/2006/relationships/hyperlink" Target="https://him-auto.ru/zapchasti-dlya-moek-vysokogo-davleniya/perehodnik-m22-vnesh-18vnut-rm-suttner/" TargetMode="External"/><Relationship Id="rId_hyperlink_150" Type="http://schemas.openxmlformats.org/officeDocument/2006/relationships/hyperlink" Target="https://him-auto.ru/zapchasti-dlya-moek-vysokogo-davleniya/perehodnik-m22x15-gajka-14-vnesh/" TargetMode="External"/><Relationship Id="rId_hyperlink_151" Type="http://schemas.openxmlformats.org/officeDocument/2006/relationships/hyperlink" Target="https://him-auto.ru/zapchasti-dlya-moek-vysokogo-davleniya/perehodnik-m22x15-gajka-14-vnut-56020/" TargetMode="External"/><Relationship Id="rId_hyperlink_152" Type="http://schemas.openxmlformats.org/officeDocument/2006/relationships/hyperlink" Target="https://him-auto.ru/zapchasti-dlya-moek-vysokogo-davleniya/perehodnik-m22x15-gajka-38-vnesh-56160/" TargetMode="External"/><Relationship Id="rId_hyperlink_153" Type="http://schemas.openxmlformats.org/officeDocument/2006/relationships/hyperlink" Target="https://him-auto.ru/zapchasti-dlya-moek-vysokogo-davleniya/perehodnik-m22x15gajka-38vnut-udlinennyj-400bar-latun-56150/" TargetMode="External"/><Relationship Id="rId_hyperlink_154" Type="http://schemas.openxmlformats.org/officeDocument/2006/relationships/hyperlink" Target="https://him-auto.ru/zapchasti-dlya-moek-vysokogo-davleniya/perehodnik-pa-600-bar-vhod-12-bsp-sh-vyhod-12-bsp-sh/" TargetMode="External"/><Relationship Id="rId_hyperlink_155" Type="http://schemas.openxmlformats.org/officeDocument/2006/relationships/hyperlink" Target="https://him-auto.ru/zapchasti-dlya-moek-vysokogo-davleniya/perehodnik-pa-600-bar-vhod-14-bsp-g-vyhod-12-bsp-sh/" TargetMode="External"/><Relationship Id="rId_hyperlink_156" Type="http://schemas.openxmlformats.org/officeDocument/2006/relationships/hyperlink" Target="https://him-auto.ru/zapchasti-dlya-moek-vysokogo-davleniya/perehodnik-pa-600-bar-vhod-14-bsp-g-vyhod-38-bsp-sh/" TargetMode="External"/><Relationship Id="rId_hyperlink_157" Type="http://schemas.openxmlformats.org/officeDocument/2006/relationships/hyperlink" Target="https://him-auto.ru/zapchasti-dlya-moek-vysokogo-davleniya/perehodnik-pa-600-bar-vhod-14-bsp-sh-vyhod-38-bsp-sh/" TargetMode="External"/><Relationship Id="rId_hyperlink_158" Type="http://schemas.openxmlformats.org/officeDocument/2006/relationships/hyperlink" Target="https://him-auto.ru/zapchasti-dlya-moek-vysokogo-davleniya/perehodnik-pa-600-bar-vhod-38-bsp-g-vyhod-12-bsp-sh/" TargetMode="External"/><Relationship Id="rId_hyperlink_159" Type="http://schemas.openxmlformats.org/officeDocument/2006/relationships/hyperlink" Target="https://him-auto.ru/zapchasti-dlya-moek-vysokogo-davleniya/perehodnik-pa-600-bar-vhod-38-bsp-sh-vyhod-12-bsp-sh/" TargetMode="External"/><Relationship Id="rId_hyperlink_160" Type="http://schemas.openxmlformats.org/officeDocument/2006/relationships/hyperlink" Target="https://him-auto.ru/zapchasti-dlya-moek-vysokogo-davleniya/perehodnik-pa-600-bar-vhod-38-bsp-sh-vyhod-38-bsp-sh/" TargetMode="External"/><Relationship Id="rId_hyperlink_161" Type="http://schemas.openxmlformats.org/officeDocument/2006/relationships/hyperlink" Target="https://him-auto.ru/zapchasti-dlya-moek-vysokogo-davleniya/perehodnik-t-obraznyj/" TargetMode="External"/><Relationship Id="rId_hyperlink_162" Type="http://schemas.openxmlformats.org/officeDocument/2006/relationships/hyperlink" Target="https://him-auto.ru/zapchasti-dlya-moek-vysokogo-davleniya/perehodnik-dlya-pennoj-nasadki-pod-karcher-vhod-14-sh-easylock-22-g/" TargetMode="External"/><Relationship Id="rId_hyperlink_163" Type="http://schemas.openxmlformats.org/officeDocument/2006/relationships/hyperlink" Target="https://him-auto.ru/zapchasti-dlya-moek-vysokogo-davleniya/perehodnik-m22-m22/" TargetMode="External"/><Relationship Id="rId_hyperlink_164" Type="http://schemas.openxmlformats.org/officeDocument/2006/relationships/hyperlink" Target="https://him-auto.ru/zapchasti-dlya-moek-vysokogo-davleniya/perehodnik-m22-15-vneshnyaya-rezba-38-vnutrennyaya-rezba-56540/" TargetMode="External"/><Relationship Id="rId_hyperlink_165" Type="http://schemas.openxmlformats.org/officeDocument/2006/relationships/hyperlink" Target="https://him-auto.ru/zapchasti-dlya-moek-vysokogo-davleniya/perehodnik-m22-vnesh-14-vnesh-56530/" TargetMode="External"/><Relationship Id="rId_hyperlink_166" Type="http://schemas.openxmlformats.org/officeDocument/2006/relationships/hyperlink" Target="https://him-auto.ru/zapchasti-dlya-moek-vysokogo-davleniya/perehodnik-m22-vnesh-38-vnesh/" TargetMode="External"/><Relationship Id="rId_hyperlink_167" Type="http://schemas.openxmlformats.org/officeDocument/2006/relationships/hyperlink" Target="https://him-auto.ru/zapchasti-dlya-moek-vysokogo-davleniya/perehodnik-m22-vnesh-38-vnesh-56550/" TargetMode="External"/><Relationship Id="rId_hyperlink_168" Type="http://schemas.openxmlformats.org/officeDocument/2006/relationships/hyperlink" Target="https://him-auto.ru/zapchasti-dlya-moek-vysokogo-davleniya/perehodnik-m22-14/" TargetMode="External"/><Relationship Id="rId_hyperlink_169" Type="http://schemas.openxmlformats.org/officeDocument/2006/relationships/hyperlink" Target="https://him-auto.ru/zapchasti-dlya-moek-vysokogo-davleniya/perehodnik-uglovoj-12-vnesh-38-vnesh-do-20-bar/" TargetMode="External"/><Relationship Id="rId_hyperlink_170" Type="http://schemas.openxmlformats.org/officeDocument/2006/relationships/hyperlink" Target="https://him-auto.ru/zapchasti-dlya-moek-vysokogo-davleniya/perehodnik-uglovoj-12-vnesh-38-vnesh-do-400-bar/" TargetMode="External"/><Relationship Id="rId_hyperlink_171" Type="http://schemas.openxmlformats.org/officeDocument/2006/relationships/hyperlink" Target="https://him-auto.ru/zapchasti-dlya-moek-vysokogo-davleniya/perehodnik-uglovoj-38-vnesh-38-vnesh/" TargetMode="External"/><Relationship Id="rId_hyperlink_172" Type="http://schemas.openxmlformats.org/officeDocument/2006/relationships/hyperlink" Target="https://him-auto.ru/zapchasti-dlya-moek-vysokogo-davleniya/plunzher-keramicheskij-dlya-pomp-nmt-260107/" TargetMode="External"/><Relationship Id="rId_hyperlink_173" Type="http://schemas.openxmlformats.org/officeDocument/2006/relationships/hyperlink" Target="https://him-auto.ru/zapchasti-dlya-moek-vysokogo-davleniya/povorotnoe-soedinenie-dlya-shchetok/" TargetMode="External"/><Relationship Id="rId_hyperlink_174" Type="http://schemas.openxmlformats.org/officeDocument/2006/relationships/hyperlink" Target="https://him-auto.ru/zapchasti-dlya-moek-vysokogo-davleniya/povorotnoe-ustrojstvo-pryamoe-dlya-pistoleta/" TargetMode="External"/><Relationship Id="rId_hyperlink_175" Type="http://schemas.openxmlformats.org/officeDocument/2006/relationships/hyperlink" Target="https://him-auto.ru/zapchasti-dlya-moek-vysokogo-davleniya/podvod-vody-dlya-pompy-vd/" TargetMode="External"/><Relationship Id="rId_hyperlink_176" Type="http://schemas.openxmlformats.org/officeDocument/2006/relationships/hyperlink" Target="https://him-auto.ru/zapchasti-dlya-moek-vysokogo-davleniya/podshipnik-dlya-pomp-e2d2013-e2b2014/" TargetMode="External"/><Relationship Id="rId_hyperlink_177" Type="http://schemas.openxmlformats.org/officeDocument/2006/relationships/hyperlink" Target="https://him-auto.ru/zapchasti-dlya-moek-vysokogo-davleniya/podshipnik-dlya-pomp-e3b2515-e3b2121/" TargetMode="External"/><Relationship Id="rId_hyperlink_178" Type="http://schemas.openxmlformats.org/officeDocument/2006/relationships/hyperlink" Target="https://him-auto.ru/zapchasti-dlya-moek-vysokogo-davleniya/podshipnik-dlya-pomp-rc-rcs/" TargetMode="External"/><Relationship Id="rId_hyperlink_179" Type="http://schemas.openxmlformats.org/officeDocument/2006/relationships/hyperlink" Target="https://him-auto.ru/zapchasti-dlya-moek-vysokogo-davleniya/podshipnik-dlya-pomp-rr-rrv/" TargetMode="External"/><Relationship Id="rId_hyperlink_180" Type="http://schemas.openxmlformats.org/officeDocument/2006/relationships/hyperlink" Target="https://him-auto.ru/zapchasti-dlya-moek-vysokogo-davleniya/podshipnik-igolchatyj-dlya-pomp-rc-rcs/" TargetMode="External"/><Relationship Id="rId_hyperlink_181" Type="http://schemas.openxmlformats.org/officeDocument/2006/relationships/hyperlink" Target="https://him-auto.ru/zapchasti-dlya-moek-vysokogo-davleniya/porshen-18-mm-dlya-e2b2014/" TargetMode="External"/><Relationship Id="rId_hyperlink_182" Type="http://schemas.openxmlformats.org/officeDocument/2006/relationships/hyperlink" Target="https://him-auto.ru/zapchasti-dlya-moek-vysokogo-davleniya/porshen-20-mm-dlya-e3b2515/" TargetMode="External"/><Relationship Id="rId_hyperlink_183" Type="http://schemas.openxmlformats.org/officeDocument/2006/relationships/hyperlink" Target="https://him-auto.ru/zapchasti-dlya-moek-vysokogo-davleniya/porshen-22-mm-dlya-e3b2121/" TargetMode="External"/><Relationship Id="rId_hyperlink_184" Type="http://schemas.openxmlformats.org/officeDocument/2006/relationships/hyperlink" Target="https://him-auto.ru/zapchasti-dlya-moek-vysokogo-davleniya/porshen-keramicheskij-nasosa-serii-bbkbcwbwt/" TargetMode="External"/><Relationship Id="rId_hyperlink_185" Type="http://schemas.openxmlformats.org/officeDocument/2006/relationships/hyperlink" Target="https://him-auto.ru/zapchasti-dlya-moek-vysokogo-davleniya/pruzhina-o3h6h3885-vrf2/" TargetMode="External"/><Relationship Id="rId_hyperlink_186" Type="http://schemas.openxmlformats.org/officeDocument/2006/relationships/hyperlink" Target="https://him-auto.ru/zapchasti-dlya-moek-vysokogo-davleniya/remkomplekt-shtok-regulyatora-davleniya-st-261/" TargetMode="External"/><Relationship Id="rId_hyperlink_187" Type="http://schemas.openxmlformats.org/officeDocument/2006/relationships/hyperlink" Target="https://him-auto.ru/zapchasti-dlya-moek-vysokogo-davleniya/remkomplekt-klapannogo-bloka-18-mm-v-sbore-dlya-pomp-lj/" TargetMode="External"/><Relationship Id="rId_hyperlink_188" Type="http://schemas.openxmlformats.org/officeDocument/2006/relationships/hyperlink" Target="https://him-auto.ru/zapchasti-dlya-moek-vysokogo-davleniya/remkomplekt-klapanov-dlya-pomp-fw2-rw-zw-k/" TargetMode="External"/><Relationship Id="rId_hyperlink_189" Type="http://schemas.openxmlformats.org/officeDocument/2006/relationships/hyperlink" Target="https://him-auto.ru/zapchasti-dlya-moek-vysokogo-davleniya/remkomplekt-klapanov-dlya-pomp-lj-pm/" TargetMode="External"/><Relationship Id="rId_hyperlink_190" Type="http://schemas.openxmlformats.org/officeDocument/2006/relationships/hyperlink" Target="https://him-auto.ru/zapchasti-dlya-moek-vysokogo-davleniya/remkomplekt-klapanov-dlya-pomp-nmt-260008-6sht/" TargetMode="External"/><Relationship Id="rId_hyperlink_191" Type="http://schemas.openxmlformats.org/officeDocument/2006/relationships/hyperlink" Target="https://him-auto.ru/zapchasti-dlya-moek-vysokogo-davleniya/remkomplekt-latunnyh-uplotnenij-18-mm-dlya-pomp-lj-pm/" TargetMode="External"/><Relationship Id="rId_hyperlink_192" Type="http://schemas.openxmlformats.org/officeDocument/2006/relationships/hyperlink" Target="https://him-auto.ru/zapchasti-dlya-moek-vysokogo-davleniya/remkomplekt-manzhet-dlya-pompy-nmt-1520r-260077/" TargetMode="External"/><Relationship Id="rId_hyperlink_193" Type="http://schemas.openxmlformats.org/officeDocument/2006/relationships/hyperlink" Target="https://him-auto.ru/zapchasti-dlya-moek-vysokogo-davleniya/remkomplekt-maslyanyh-salnikov-dlya-pomp-nmt-260803/" TargetMode="External"/><Relationship Id="rId_hyperlink_194" Type="http://schemas.openxmlformats.org/officeDocument/2006/relationships/hyperlink" Target="https://him-auto.ru/zapchasti-dlya-moek-vysokogo-davleniya/remkomplekt-porshnya-v-sbore-18-mm-dlya-pomp-lj-pm/" TargetMode="External"/><Relationship Id="rId_hyperlink_195" Type="http://schemas.openxmlformats.org/officeDocument/2006/relationships/hyperlink" Target="https://him-auto.ru/zapchasti-dlya-moek-vysokogo-davleniya/remkomplekt-porshnya-dlya-pomp-nmt/" TargetMode="External"/><Relationship Id="rId_hyperlink_196" Type="http://schemas.openxmlformats.org/officeDocument/2006/relationships/hyperlink" Target="https://him-auto.ru/zapchasti-dlya-moek-vysokogo-davleniya/remkomplekt-porshnya-keramicheskogo-18-mm-dlya-pomp-lj-pm/" TargetMode="External"/><Relationship Id="rId_hyperlink_197" Type="http://schemas.openxmlformats.org/officeDocument/2006/relationships/hyperlink" Target="https://him-auto.ru/zapchasti-dlya-moek-vysokogo-davleniya/remkomplekt-regulyatora-davleniya-vrf-2/" TargetMode="External"/><Relationship Id="rId_hyperlink_198" Type="http://schemas.openxmlformats.org/officeDocument/2006/relationships/hyperlink" Target="https://him-auto.ru/zapchasti-dlya-moek-vysokogo-davleniya/remkomplekt-regulyatora-davleniya-vrt3-ps6-31-mpa/" TargetMode="External"/><Relationship Id="rId_hyperlink_199" Type="http://schemas.openxmlformats.org/officeDocument/2006/relationships/hyperlink" Target="https://him-auto.ru/zapchasti-dlya-moek-vysokogo-davleniya/remkomplekt-regulyatora-davleniya-vrt3-1625-mpa/" TargetMode="External"/><Relationship Id="rId_hyperlink_200" Type="http://schemas.openxmlformats.org/officeDocument/2006/relationships/hyperlink" Target="https://him-auto.ru/zapchasti-dlya-moek-vysokogo-davleniya/remkomplekt-regulyatora-davleniya-vrt3-4079900076/" TargetMode="External"/><Relationship Id="rId_hyperlink_201" Type="http://schemas.openxmlformats.org/officeDocument/2006/relationships/hyperlink" Target="https://him-auto.ru/zapchasti-dlya-moek-vysokogo-davleniya/remkomplekt-regulyatora-davleniya-vrt3-31-mpa/" TargetMode="External"/><Relationship Id="rId_hyperlink_202" Type="http://schemas.openxmlformats.org/officeDocument/2006/relationships/hyperlink" Target="https://him-auto.ru/zapchasti-dlya-moek-vysokogo-davleniya/remkomplekt-regulyatora-davleniya-k-700/" TargetMode="External"/><Relationship Id="rId_hyperlink_203" Type="http://schemas.openxmlformats.org/officeDocument/2006/relationships/hyperlink" Target="https://him-auto.ru/zapchasti-dlya-moek-vysokogo-davleniya/remkomplekt-salnikov-dlya-pompy-fw2-4030/" TargetMode="External"/><Relationship Id="rId_hyperlink_204" Type="http://schemas.openxmlformats.org/officeDocument/2006/relationships/hyperlink" Target="https://him-auto.ru/zapchasti-dlya-moek-vysokogo-davleniya/remkomplekt-salnikov-dlya-pompy-fw2-5530/" TargetMode="External"/><Relationship Id="rId_hyperlink_205" Type="http://schemas.openxmlformats.org/officeDocument/2006/relationships/hyperlink" Target="https://him-auto.ru/zapchasti-dlya-moek-vysokogo-davleniya/remkomplekt-salnikov-dlya-pompy-lw-k/" TargetMode="External"/><Relationship Id="rId_hyperlink_206" Type="http://schemas.openxmlformats.org/officeDocument/2006/relationships/hyperlink" Target="https://him-auto.ru/zapchasti-dlya-moek-vysokogo-davleniya/remkomplekt-uplotnenij-18-mm-dlya-pomp-lj-pm/" TargetMode="External"/><Relationship Id="rId_hyperlink_207" Type="http://schemas.openxmlformats.org/officeDocument/2006/relationships/hyperlink" Target="https://him-auto.ru/zapchasti-dlya-moek-vysokogo-davleniya/remkomplekt-uplotnenij-20-mm-dlya-pomp-nmt-260078-3-sht/" TargetMode="External"/><Relationship Id="rId_hyperlink_208" Type="http://schemas.openxmlformats.org/officeDocument/2006/relationships/hyperlink" Target="https://him-auto.ru/zapchasti-dlya-moek-vysokogo-davleniya/remontnyj-komplekt-vrc25/" TargetMode="External"/><Relationship Id="rId_hyperlink_209" Type="http://schemas.openxmlformats.org/officeDocument/2006/relationships/hyperlink" Target="https://him-auto.ru/zapchasti-dlya-moek-vysokogo-davleniya/remontnyj-komplekt-porshnya-vrt3-v-sbore-aisi316/" TargetMode="External"/><Relationship Id="rId_hyperlink_210" Type="http://schemas.openxmlformats.org/officeDocument/2006/relationships/hyperlink" Target="https://him-auto.ru/zapchasti-dlya-moek-vysokogo-davleniya/salnik-maslyanyj-20-mm-dlya-pompy-e3b2515/" TargetMode="External"/><Relationship Id="rId_hyperlink_211" Type="http://schemas.openxmlformats.org/officeDocument/2006/relationships/hyperlink" Target="https://him-auto.ru/zapchasti-dlya-moek-vysokogo-davleniya/salnik-maslyanyj-20x28x5-mm-dlya-pomp-fw2/" TargetMode="External"/><Relationship Id="rId_hyperlink_212" Type="http://schemas.openxmlformats.org/officeDocument/2006/relationships/hyperlink" Target="https://him-auto.ru/zapchasti-dlya-moek-vysokogo-davleniya/soedinitel-t-obraznyj-38-fmf/" TargetMode="External"/><Relationship Id="rId_hyperlink_213" Type="http://schemas.openxmlformats.org/officeDocument/2006/relationships/hyperlink" Target="https://him-auto.ru/zapchasti-dlya-moek-vysokogo-davleniya/soedinitel-t-obraznyj-38m-38m-38f/" TargetMode="External"/><Relationship Id="rId_hyperlink_214" Type="http://schemas.openxmlformats.org/officeDocument/2006/relationships/hyperlink" Target="https://him-auto.ru/zapchasti-dlya-moek-vysokogo-davleniya/soedinitel-shlanga-mojki-vysokogo-davleniya-dlya-karcher-rezba-14/" TargetMode="External"/><Relationship Id="rId_hyperlink_215" Type="http://schemas.openxmlformats.org/officeDocument/2006/relationships/hyperlink" Target="https://him-auto.ru/zapchasti-dlya-moek-vysokogo-davleniya/soedinitel-shlangov-vysokogo-davleniya-karcher-kerher-k-2-k-7/" TargetMode="External"/><Relationship Id="rId_hyperlink_216" Type="http://schemas.openxmlformats.org/officeDocument/2006/relationships/hyperlink" Target="https://him-auto.ru/zapchasti-dlya-moek-vysokogo-davleniya/soedinitelnaya-mufta-dlya-shlangov-vd-m22-vnesh-m22-vnesh/" TargetMode="External"/><Relationship Id="rId_hyperlink_217" Type="http://schemas.openxmlformats.org/officeDocument/2006/relationships/hyperlink" Target="https://him-auto.ru/zapchasti-dlya-moek-vysokogo-davleniya/soedinitelnaya-mufta-dlya-shlangov-vd-m22-vnesh-m22-vnesh-56940/" TargetMode="External"/><Relationship Id="rId_hyperlink_218" Type="http://schemas.openxmlformats.org/officeDocument/2006/relationships/hyperlink" Target="https://him-auto.ru/zapchasti-dlya-moek-vysokogo-davleniya/tolkatel-porshnya-dlya-pomp-nmt-000328/" TargetMode="External"/><Relationship Id="rId_hyperlink_219" Type="http://schemas.openxmlformats.org/officeDocument/2006/relationships/hyperlink" Target="https://him-auto.ru/zapchasti-dlya-moek-vysokogo-davleniya/trojnik-14vnesh-14vnesh-14vnesh/" TargetMode="External"/><Relationship Id="rId_hyperlink_220" Type="http://schemas.openxmlformats.org/officeDocument/2006/relationships/hyperlink" Target="https://him-auto.ru/zapchasti-dlya-moek-vysokogo-davleniya/trojnik-14vnesh-14vnesh-14vnutr/" TargetMode="External"/><Relationship Id="rId_hyperlink_221" Type="http://schemas.openxmlformats.org/officeDocument/2006/relationships/hyperlink" Target="https://him-auto.ru/zapchasti-dlya-moek-vysokogo-davleniya/trojnik-14vnesh-14vnutr-14vnutr/" TargetMode="External"/><Relationship Id="rId_hyperlink_222" Type="http://schemas.openxmlformats.org/officeDocument/2006/relationships/hyperlink" Target="https://him-auto.ru/zapchasti-dlya-moek-vysokogo-davleniya/trojnik-14vnutr-14vnutr-14vnutr/" TargetMode="External"/><Relationship Id="rId_hyperlink_223" Type="http://schemas.openxmlformats.org/officeDocument/2006/relationships/hyperlink" Target="https://him-auto.ru/zapchasti-dlya-moek-vysokogo-davleniya/trojnik-38-vnut-38-vnut-38-vnut-do-20-bar/" TargetMode="External"/><Relationship Id="rId_hyperlink_224" Type="http://schemas.openxmlformats.org/officeDocument/2006/relationships/hyperlink" Target="https://him-auto.ru/zapchasti-dlya-moek-vysokogo-davleniya/trojnik-38m-38m-38m/" TargetMode="External"/><Relationship Id="rId_hyperlink_225" Type="http://schemas.openxmlformats.org/officeDocument/2006/relationships/hyperlink" Target="https://him-auto.ru/zapchasti-dlya-moek-vysokogo-davleniya/trojnik-38vnesh-38vnut-38vnut/" TargetMode="External"/><Relationship Id="rId_hyperlink_226" Type="http://schemas.openxmlformats.org/officeDocument/2006/relationships/hyperlink" Target="https://him-auto.ru/zapchasti-dlya-moek-vysokogo-davleniya/trojnik-pa-600-bar/" TargetMode="External"/><Relationship Id="rId_hyperlink_227" Type="http://schemas.openxmlformats.org/officeDocument/2006/relationships/hyperlink" Target="https://him-auto.ru/zapchasti-dlya-moek-vysokogo-davleniya/trojnik-vysokogo-davleniyam22-vnesh-m22-vnesh-m22-vnesh350-bar-latun/" TargetMode="External"/><Relationship Id="rId_hyperlink_228" Type="http://schemas.openxmlformats.org/officeDocument/2006/relationships/hyperlink" Target="https://him-auto.ru/zapchasti-dlya-moek-vysokogo-davleniya/trojnik-vysokogo-davleniyam22vnesh-m22vnutr-m22vnesh-350-bar-latun/" TargetMode="External"/><Relationship Id="rId_hyperlink_229" Type="http://schemas.openxmlformats.org/officeDocument/2006/relationships/hyperlink" Target="https://him-auto.ru/zapchasti-dlya-moek-vysokogo-davleniya/trojnik-vysokogo-davleniyam22vnutr-m22vnutr-m22vnutr-350-bar-latun/" TargetMode="External"/><Relationship Id="rId_hyperlink_230" Type="http://schemas.openxmlformats.org/officeDocument/2006/relationships/hyperlink" Target="https://him-auto.ru/zapchasti-dlya-moek-vysokogo-davleniya/uglovoe-soedinenie-90&#176;-38m-14f-300-bar/" TargetMode="External"/><Relationship Id="rId_hyperlink_231" Type="http://schemas.openxmlformats.org/officeDocument/2006/relationships/hyperlink" Target="https://him-auto.ru/zapchasti-dlya-moek-vysokogo-davleniya/uglovye-fitingi-pa-600-bar/" TargetMode="External"/><Relationship Id="rId_hyperlink_232" Type="http://schemas.openxmlformats.org/officeDocument/2006/relationships/hyperlink" Target="https://him-auto.ru/zapchasti-dlya-moek-vysokogo-davleniya/udlinitel-dlya-podklyucheniya-vody-k-nasosu-vd/" TargetMode="External"/><Relationship Id="rId_hyperlink_233" Type="http://schemas.openxmlformats.org/officeDocument/2006/relationships/hyperlink" Target="https://him-auto.ru/zapchasti-dlya-moek-vysokogo-davleniya/uplotnenie-kolenvala/" TargetMode="External"/><Relationship Id="rId_hyperlink_234" Type="http://schemas.openxmlformats.org/officeDocument/2006/relationships/hyperlink" Target="https://him-auto.ru/zapchasti-dlya-moek-vysokogo-davleniya/fiksator-rezbovyh-soedinenij-udalyaemyj-100ml/" TargetMode="External"/><Relationship Id="rId_hyperlink_235" Type="http://schemas.openxmlformats.org/officeDocument/2006/relationships/hyperlink" Target="https://him-auto.ru/zapchasti-dlya-moek-vysokogo-davleniya/fiting-gajka-easy-lock22-1sn-2sn-dn8-dyural-d16t/" TargetMode="External"/><Relationship Id="rId_hyperlink_236" Type="http://schemas.openxmlformats.org/officeDocument/2006/relationships/hyperlink" Target="https://him-auto.ru/zapchasti-dlya-moek-vysokogo-davleniya/flanec-dlya-gibkoj-mufty-dlya-e2b2014/" TargetMode="External"/><Relationship Id="rId_hyperlink_237" Type="http://schemas.openxmlformats.org/officeDocument/2006/relationships/hyperlink" Target="https://him-auto.ru/zapchasti-dlya-moek-vysokogo-davleniya/flanec-dlya-gibkoj-mufty-dlya-e3b2515-e3b2121/" TargetMode="External"/><Relationship Id="rId_hyperlink_238" Type="http://schemas.openxmlformats.org/officeDocument/2006/relationships/hyperlink" Target="https://him-auto.ru/zapchasti-dlya-moek-vysokogo-davleniya/shatun-dlya-e2d2013-e2b2014/" TargetMode="External"/><Relationship Id="rId_hyperlink_239" Type="http://schemas.openxmlformats.org/officeDocument/2006/relationships/hyperlink" Target="https://him-auto.ru/zapchasti-dlya-moek-vysokogo-davleniya/shatun-dlya-e3b2515-e3b2121/" TargetMode="External"/><Relationship Id="rId_hyperlink_240" Type="http://schemas.openxmlformats.org/officeDocument/2006/relationships/hyperlink" Target="https://him-auto.ru/zapchasti-dlya-moek-vysokogo-davleniya/shatun-dlya-pomp-nmt-010001/" TargetMode="External"/><Relationship Id="rId_hyperlink_241" Type="http://schemas.openxmlformats.org/officeDocument/2006/relationships/hyperlink" Target="https://him-auto.ru/zapchasti-dlya-moek-vysokogo-davleniya/shatun-dlya-pomp-rc-rcs/" TargetMode="External"/><Relationship Id="rId_hyperlink_242" Type="http://schemas.openxmlformats.org/officeDocument/2006/relationships/hyperlink" Target="https://him-auto.ru/zapchasti-dlya-moek-vysokogo-davleniya/shatun-dlya-pomp-rr-rrv/" TargetMode="External"/><Relationship Id="rId_hyperlink_243" Type="http://schemas.openxmlformats.org/officeDocument/2006/relationships/hyperlink" Target="https://him-auto.ru/zapchasti-dlya-moek-vysokogo-davleniya/shatun-dlya-pompy-rr-1525/" TargetMode="External"/><Relationship Id="rId_hyperlink_244" Type="http://schemas.openxmlformats.org/officeDocument/2006/relationships/hyperlink" Target="https://him-auto.ru/zapchasti-dlya-moek-vysokogo-davleniya/shlang-vdavleniya-2sn-dn-08-400-bar-06-m-bp/" TargetMode="External"/><Relationship Id="rId_hyperlink_245" Type="http://schemas.openxmlformats.org/officeDocument/2006/relationships/hyperlink" Target="https://him-auto.ru/zapchasti-dlya-moek-vysokogo-davleniya/shponka-dlya-pomp-nmt-150206/" TargetMode="External"/><Relationship Id="rId_hyperlink_246" Type="http://schemas.openxmlformats.org/officeDocument/2006/relationships/hyperlink" Target="https://him-auto.ru/zapchasti-dlya-moek-vysokogo-davleniya/shtok-davleniya-dlya-regulyatora-davleniya-st-261/" TargetMode="External"/><Relationship Id="rId_hyperlink_247" Type="http://schemas.openxmlformats.org/officeDocument/2006/relationships/hyperlink" Target="https://him-auto.ru/zapchasti-dlya-moek-vysokogo-davleniya/shtok-shatuna-dlya-e2d2013-e2b2014/" TargetMode="External"/><Relationship Id="rId_hyperlink_248" Type="http://schemas.openxmlformats.org/officeDocument/2006/relationships/hyperlink" Target="https://him-auto.ru/zapchasti-dlya-moek-vysokogo-davleniya/shtok-shatuna-dlya-e3b2515-e3b2121/" TargetMode="External"/><Relationship Id="rId_hyperlink_249" Type="http://schemas.openxmlformats.org/officeDocument/2006/relationships/hyperlink" Target="https://him-auto.ru/zapchasti-dlya-moek-vysokogo-davleniya/shtok-shatuna-porshnya-dlya-pompy-rc-rcs/" TargetMode="External"/><Relationship Id="rId_hyperlink_250" Type="http://schemas.openxmlformats.org/officeDocument/2006/relationships/hyperlink" Target="https://him-auto.ru/zapchasti-dlya-moek-vysokogo-davleniya/shtok-shatuna-porshnya-dlya-pompy-rr-rrv/" TargetMode="External"/><Relationship Id="rId_hyperlink_251" Type="http://schemas.openxmlformats.org/officeDocument/2006/relationships/hyperlink" Target="https://him-auto.ru/zapchasti-dlya-moek-vysokogo-davleniya/shtucer-dlya-prisoedineniya-shlangov-34&#8221;&#215;20/" TargetMode="External"/><Relationship Id="rId_hyperlink_252" Type="http://schemas.openxmlformats.org/officeDocument/2006/relationships/hyperlink" Target="https://him-auto.ru/zapchasti-dlya-moek-vysokogo-davleniya/shtucer-dlya-shlangov-34-n-h-2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 t="s">
        <v>15</v>
      </c>
      <c r="F8" s="15">
        <v>5720.0</v>
      </c>
      <c r="G8" s="13">
        <f>F8*8</f>
        <v>45760</v>
      </c>
      <c r="H8" s="18" t="s">
        <v>16</v>
      </c>
    </row>
    <row r="9" spans="1:8" outlineLevel="1">
      <c r="A9" s="18">
        <v>2</v>
      </c>
      <c r="B9" s="9" t="s">
        <v>17</v>
      </c>
      <c r="C9" s="10" t="s">
        <v>18</v>
      </c>
      <c r="D9" s="10" t="s">
        <v>19</v>
      </c>
      <c r="E9" s="8" t="s">
        <v>15</v>
      </c>
      <c r="F9" s="15">
        <v>2090.0</v>
      </c>
      <c r="G9" s="13">
        <f>F9*9</f>
        <v>18810</v>
      </c>
      <c r="H9" s="18" t="s">
        <v>16</v>
      </c>
    </row>
    <row r="10" spans="1:8" outlineLevel="1">
      <c r="A10" s="18">
        <v>3</v>
      </c>
      <c r="B10" s="9" t="s">
        <v>20</v>
      </c>
      <c r="C10" s="10" t="s">
        <v>21</v>
      </c>
      <c r="D10" s="10" t="s">
        <v>22</v>
      </c>
      <c r="E10" s="8" t="s">
        <v>15</v>
      </c>
      <c r="F10" s="15">
        <v>4950.0</v>
      </c>
      <c r="G10" s="13">
        <f>F10*10</f>
        <v>49500</v>
      </c>
      <c r="H10" s="18" t="s">
        <v>16</v>
      </c>
    </row>
    <row r="11" spans="1:8" outlineLevel="1">
      <c r="A11" s="18">
        <v>4</v>
      </c>
      <c r="B11" s="9" t="s">
        <v>23</v>
      </c>
      <c r="C11" s="10" t="s">
        <v>24</v>
      </c>
      <c r="D11" s="10" t="s">
        <v>25</v>
      </c>
      <c r="E11" s="8" t="s">
        <v>15</v>
      </c>
      <c r="F11" s="15">
        <v>3960.0</v>
      </c>
      <c r="G11" s="13">
        <f>F11*11</f>
        <v>43560</v>
      </c>
      <c r="H11" s="18" t="s">
        <v>16</v>
      </c>
    </row>
    <row r="12" spans="1:8" outlineLevel="1">
      <c r="A12" s="18">
        <v>5</v>
      </c>
      <c r="B12" s="9" t="s">
        <v>26</v>
      </c>
      <c r="C12" s="10" t="s">
        <v>27</v>
      </c>
      <c r="D12" s="10" t="s">
        <v>28</v>
      </c>
      <c r="E12" s="8" t="s">
        <v>15</v>
      </c>
      <c r="F12" s="15">
        <v>4840.0</v>
      </c>
      <c r="G12" s="13">
        <f>F12*12</f>
        <v>58080</v>
      </c>
      <c r="H12" s="18" t="s">
        <v>16</v>
      </c>
    </row>
    <row r="13" spans="1:8" outlineLevel="1">
      <c r="A13" s="18">
        <v>6</v>
      </c>
      <c r="B13" s="9" t="s">
        <v>29</v>
      </c>
      <c r="C13" s="10" t="s">
        <v>30</v>
      </c>
      <c r="D13" s="10" t="s">
        <v>31</v>
      </c>
      <c r="E13" s="8" t="s">
        <v>15</v>
      </c>
      <c r="F13" s="15">
        <v>8360.0</v>
      </c>
      <c r="G13" s="13">
        <f>F13*13</f>
        <v>108680</v>
      </c>
      <c r="H13" s="18" t="s">
        <v>16</v>
      </c>
    </row>
    <row r="14" spans="1:8" outlineLevel="1">
      <c r="A14" s="18">
        <v>7</v>
      </c>
      <c r="B14" s="9" t="s">
        <v>32</v>
      </c>
      <c r="C14" s="10" t="s">
        <v>33</v>
      </c>
      <c r="D14" s="10" t="s">
        <v>34</v>
      </c>
      <c r="E14" s="8" t="s">
        <v>15</v>
      </c>
      <c r="F14" s="15">
        <v>3630.0</v>
      </c>
      <c r="G14" s="13">
        <f>F14*14</f>
        <v>50820</v>
      </c>
      <c r="H14" s="18" t="s">
        <v>16</v>
      </c>
    </row>
    <row r="15" spans="1:8" outlineLevel="1">
      <c r="A15" s="18">
        <v>8</v>
      </c>
      <c r="B15" s="9" t="s">
        <v>35</v>
      </c>
      <c r="C15" s="10" t="s">
        <v>36</v>
      </c>
      <c r="D15" s="10" t="s">
        <v>37</v>
      </c>
      <c r="E15" s="8" t="s">
        <v>15</v>
      </c>
      <c r="F15" s="15">
        <v>6930.0</v>
      </c>
      <c r="G15" s="13">
        <f>F15*15</f>
        <v>103950</v>
      </c>
      <c r="H15" s="18" t="s">
        <v>16</v>
      </c>
    </row>
    <row r="16" spans="1:8" outlineLevel="1">
      <c r="A16" s="18">
        <v>9</v>
      </c>
      <c r="B16" s="9" t="s">
        <v>38</v>
      </c>
      <c r="C16" s="10" t="s">
        <v>39</v>
      </c>
      <c r="D16" s="10" t="s">
        <v>40</v>
      </c>
      <c r="E16" s="8" t="s">
        <v>15</v>
      </c>
      <c r="F16" s="15">
        <v>12100.0</v>
      </c>
      <c r="G16" s="13">
        <f>F16*16</f>
        <v>193600</v>
      </c>
      <c r="H16" s="18" t="s">
        <v>16</v>
      </c>
    </row>
    <row r="17" spans="1:8" outlineLevel="1">
      <c r="A17" s="18">
        <v>10</v>
      </c>
      <c r="B17" s="9" t="s">
        <v>41</v>
      </c>
      <c r="C17" s="10" t="s">
        <v>42</v>
      </c>
      <c r="D17" s="10" t="s">
        <v>43</v>
      </c>
      <c r="E17" s="8" t="s">
        <v>15</v>
      </c>
      <c r="F17" s="15">
        <v>42240.0</v>
      </c>
      <c r="G17" s="13">
        <f>F17*17</f>
        <v>718080</v>
      </c>
      <c r="H17" s="18" t="s">
        <v>16</v>
      </c>
    </row>
    <row r="18" spans="1:8" outlineLevel="1">
      <c r="A18" s="18">
        <v>11</v>
      </c>
      <c r="B18" s="9" t="s">
        <v>44</v>
      </c>
      <c r="C18" s="10" t="s">
        <v>45</v>
      </c>
      <c r="D18" s="10" t="s">
        <v>46</v>
      </c>
      <c r="E18" s="8" t="s">
        <v>15</v>
      </c>
      <c r="F18" s="15">
        <v>2996.0</v>
      </c>
      <c r="G18" s="13">
        <f>F18*18</f>
        <v>53928</v>
      </c>
      <c r="H18" s="18" t="s">
        <v>16</v>
      </c>
    </row>
    <row r="19" spans="1:8" outlineLevel="1">
      <c r="A19" s="18">
        <v>12</v>
      </c>
      <c r="B19" s="9" t="s">
        <v>47</v>
      </c>
      <c r="C19" s="10" t="s">
        <v>48</v>
      </c>
      <c r="D19" s="10" t="s">
        <v>49</v>
      </c>
      <c r="E19" s="8" t="s">
        <v>15</v>
      </c>
      <c r="F19" s="15">
        <v>220.0</v>
      </c>
      <c r="G19" s="13">
        <f>F19*19</f>
        <v>4180</v>
      </c>
      <c r="H19" s="18" t="s">
        <v>16</v>
      </c>
    </row>
    <row r="20" spans="1:8" outlineLevel="1">
      <c r="A20" s="18">
        <v>13</v>
      </c>
      <c r="B20" s="9" t="s">
        <v>50</v>
      </c>
      <c r="C20" s="10" t="s">
        <v>51</v>
      </c>
      <c r="D20" s="10" t="s">
        <v>52</v>
      </c>
      <c r="E20" s="8" t="s">
        <v>15</v>
      </c>
      <c r="F20" s="15">
        <v>1760.0</v>
      </c>
      <c r="G20" s="13">
        <f>F20*20</f>
        <v>35200</v>
      </c>
      <c r="H20" s="18" t="s">
        <v>16</v>
      </c>
    </row>
    <row r="21" spans="1:8" outlineLevel="1">
      <c r="A21" s="18">
        <v>14</v>
      </c>
      <c r="B21" s="9" t="s">
        <v>53</v>
      </c>
      <c r="C21" s="10" t="s">
        <v>54</v>
      </c>
      <c r="D21" s="10" t="s">
        <v>55</v>
      </c>
      <c r="E21" s="8" t="s">
        <v>15</v>
      </c>
      <c r="F21" s="15">
        <v>6270.0</v>
      </c>
      <c r="G21" s="13">
        <f>F21*21</f>
        <v>131670</v>
      </c>
      <c r="H21" s="18" t="s">
        <v>16</v>
      </c>
    </row>
    <row r="22" spans="1:8" outlineLevel="1">
      <c r="A22" s="18">
        <v>15</v>
      </c>
      <c r="B22" s="9" t="s">
        <v>56</v>
      </c>
      <c r="C22" s="10" t="s">
        <v>57</v>
      </c>
      <c r="D22" s="10" t="s">
        <v>58</v>
      </c>
      <c r="E22" s="8" t="s">
        <v>15</v>
      </c>
      <c r="F22" s="15">
        <v>1870.0</v>
      </c>
      <c r="G22" s="13">
        <f>F22*22</f>
        <v>41140</v>
      </c>
      <c r="H22" s="18" t="s">
        <v>16</v>
      </c>
    </row>
    <row r="23" spans="1:8" outlineLevel="1">
      <c r="A23" s="18">
        <v>16</v>
      </c>
      <c r="B23" s="9" t="s">
        <v>59</v>
      </c>
      <c r="C23" s="10" t="s">
        <v>60</v>
      </c>
      <c r="D23" s="10" t="s">
        <v>61</v>
      </c>
      <c r="E23" s="8" t="s">
        <v>15</v>
      </c>
      <c r="F23" s="15">
        <v>6710.0</v>
      </c>
      <c r="G23" s="13">
        <f>F23*23</f>
        <v>154330</v>
      </c>
      <c r="H23" s="18" t="s">
        <v>16</v>
      </c>
    </row>
    <row r="24" spans="1:8" outlineLevel="1">
      <c r="A24" s="18">
        <v>17</v>
      </c>
      <c r="B24" s="9" t="s">
        <v>62</v>
      </c>
      <c r="C24" s="10" t="s">
        <v>63</v>
      </c>
      <c r="D24" s="10" t="s">
        <v>64</v>
      </c>
      <c r="E24" s="8" t="s">
        <v>15</v>
      </c>
      <c r="F24" s="15">
        <v>6710.0</v>
      </c>
      <c r="G24" s="13">
        <f>F24*24</f>
        <v>161040</v>
      </c>
      <c r="H24" s="18" t="s">
        <v>16</v>
      </c>
    </row>
    <row r="25" spans="1:8" outlineLevel="1">
      <c r="A25" s="18">
        <v>18</v>
      </c>
      <c r="B25" s="9" t="s">
        <v>65</v>
      </c>
      <c r="C25" s="10" t="s">
        <v>66</v>
      </c>
      <c r="D25" s="10" t="s">
        <v>67</v>
      </c>
      <c r="E25" s="8" t="s">
        <v>15</v>
      </c>
      <c r="F25" s="15">
        <v>428.0</v>
      </c>
      <c r="G25" s="13">
        <f>F25*25</f>
        <v>10700</v>
      </c>
      <c r="H25" s="18" t="s">
        <v>16</v>
      </c>
    </row>
    <row r="26" spans="1:8" outlineLevel="1">
      <c r="A26" s="18">
        <v>19</v>
      </c>
      <c r="B26" s="9" t="s">
        <v>68</v>
      </c>
      <c r="C26" s="10" t="s">
        <v>69</v>
      </c>
      <c r="D26" s="10" t="s">
        <v>70</v>
      </c>
      <c r="E26" s="8" t="s">
        <v>15</v>
      </c>
      <c r="F26" s="15">
        <v>5350.0</v>
      </c>
      <c r="G26" s="13">
        <f>F26*26</f>
        <v>139100</v>
      </c>
      <c r="H26" s="18" t="s">
        <v>16</v>
      </c>
    </row>
    <row r="27" spans="1:8" outlineLevel="1">
      <c r="A27" s="18">
        <v>20</v>
      </c>
      <c r="B27" s="9" t="s">
        <v>71</v>
      </c>
      <c r="C27" s="10" t="s">
        <v>72</v>
      </c>
      <c r="D27" s="10" t="s">
        <v>73</v>
      </c>
      <c r="E27" s="8" t="s">
        <v>15</v>
      </c>
      <c r="F27" s="15">
        <v>10120.0</v>
      </c>
      <c r="G27" s="13">
        <f>F27*27</f>
        <v>273240</v>
      </c>
      <c r="H27" s="18" t="s">
        <v>16</v>
      </c>
    </row>
    <row r="28" spans="1:8" outlineLevel="1">
      <c r="A28" s="18">
        <v>21</v>
      </c>
      <c r="B28" s="9" t="s">
        <v>74</v>
      </c>
      <c r="C28" s="10" t="s">
        <v>75</v>
      </c>
      <c r="D28" s="10" t="s">
        <v>76</v>
      </c>
      <c r="E28" s="8" t="s">
        <v>15</v>
      </c>
      <c r="F28" s="15">
        <v>5280.0</v>
      </c>
      <c r="G28" s="13">
        <f>F28*28</f>
        <v>147840</v>
      </c>
      <c r="H28" s="18" t="s">
        <v>16</v>
      </c>
    </row>
    <row r="29" spans="1:8" outlineLevel="1">
      <c r="A29" s="18">
        <v>22</v>
      </c>
      <c r="B29" s="9" t="s">
        <v>77</v>
      </c>
      <c r="C29" s="10" t="s">
        <v>78</v>
      </c>
      <c r="D29" s="10" t="s">
        <v>79</v>
      </c>
      <c r="E29" s="8" t="s">
        <v>15</v>
      </c>
      <c r="F29" s="15">
        <v>5830.0</v>
      </c>
      <c r="G29" s="13">
        <f>F29*29</f>
        <v>169070</v>
      </c>
      <c r="H29" s="18" t="s">
        <v>16</v>
      </c>
    </row>
    <row r="30" spans="1:8" outlineLevel="1">
      <c r="A30" s="18">
        <v>23</v>
      </c>
      <c r="B30" s="9" t="s">
        <v>80</v>
      </c>
      <c r="C30" s="10" t="s">
        <v>81</v>
      </c>
      <c r="D30" s="10" t="s">
        <v>82</v>
      </c>
      <c r="E30" s="8" t="s">
        <v>15</v>
      </c>
      <c r="F30" s="15">
        <v>7260.0</v>
      </c>
      <c r="G30" s="13">
        <f>F30*30</f>
        <v>217800</v>
      </c>
      <c r="H30" s="18" t="s">
        <v>16</v>
      </c>
    </row>
    <row r="31" spans="1:8" outlineLevel="1">
      <c r="A31" s="18">
        <v>24</v>
      </c>
      <c r="B31" s="9" t="s">
        <v>83</v>
      </c>
      <c r="C31" s="10" t="s">
        <v>84</v>
      </c>
      <c r="D31" s="10" t="s">
        <v>85</v>
      </c>
      <c r="E31" s="8" t="s">
        <v>15</v>
      </c>
      <c r="F31" s="15">
        <v>7480.0</v>
      </c>
      <c r="G31" s="13">
        <f>F31*31</f>
        <v>231880</v>
      </c>
      <c r="H31" s="18" t="s">
        <v>16</v>
      </c>
    </row>
    <row r="32" spans="1:8" outlineLevel="1">
      <c r="A32" s="18">
        <v>25</v>
      </c>
      <c r="B32" s="9" t="s">
        <v>86</v>
      </c>
      <c r="C32" s="10" t="s">
        <v>87</v>
      </c>
      <c r="D32" s="10" t="s">
        <v>88</v>
      </c>
      <c r="E32" s="8" t="s">
        <v>15</v>
      </c>
      <c r="F32" s="15">
        <v>3745.0</v>
      </c>
      <c r="G32" s="13">
        <f>F32*32</f>
        <v>119840</v>
      </c>
      <c r="H32" s="18" t="s">
        <v>16</v>
      </c>
    </row>
    <row r="33" spans="1:8" outlineLevel="1">
      <c r="A33" s="18">
        <v>26</v>
      </c>
      <c r="B33" s="9" t="s">
        <v>89</v>
      </c>
      <c r="C33" s="10" t="s">
        <v>90</v>
      </c>
      <c r="D33" s="10" t="s">
        <v>91</v>
      </c>
      <c r="E33" s="8" t="s">
        <v>15</v>
      </c>
      <c r="F33" s="15">
        <v>6160.0</v>
      </c>
      <c r="G33" s="13">
        <f>F33*33</f>
        <v>203280</v>
      </c>
      <c r="H33" s="18" t="s">
        <v>16</v>
      </c>
    </row>
    <row r="34" spans="1:8" outlineLevel="1">
      <c r="A34" s="18">
        <v>27</v>
      </c>
      <c r="B34" s="9" t="s">
        <v>92</v>
      </c>
      <c r="C34" s="10" t="s">
        <v>93</v>
      </c>
      <c r="D34" s="10" t="s">
        <v>94</v>
      </c>
      <c r="E34" s="8" t="s">
        <v>15</v>
      </c>
      <c r="F34" s="15">
        <v>3850.0</v>
      </c>
      <c r="G34" s="13">
        <f>F34*34</f>
        <v>130900</v>
      </c>
      <c r="H34" s="18" t="s">
        <v>16</v>
      </c>
    </row>
    <row r="35" spans="1:8" outlineLevel="1">
      <c r="A35" s="18">
        <v>28</v>
      </c>
      <c r="B35" s="9" t="s">
        <v>95</v>
      </c>
      <c r="C35" s="10" t="s">
        <v>96</v>
      </c>
      <c r="D35" s="10" t="s">
        <v>97</v>
      </c>
      <c r="E35" s="8" t="s">
        <v>15</v>
      </c>
      <c r="F35" s="15">
        <v>4400.0</v>
      </c>
      <c r="G35" s="13">
        <f>F35*35</f>
        <v>154000</v>
      </c>
      <c r="H35" s="18" t="s">
        <v>16</v>
      </c>
    </row>
    <row r="36" spans="1:8" outlineLevel="1">
      <c r="A36" s="18">
        <v>29</v>
      </c>
      <c r="B36" s="9" t="s">
        <v>98</v>
      </c>
      <c r="C36" s="10" t="s">
        <v>99</v>
      </c>
      <c r="D36" s="10" t="s">
        <v>100</v>
      </c>
      <c r="E36" s="8" t="s">
        <v>15</v>
      </c>
      <c r="F36" s="15">
        <v>4400.0</v>
      </c>
      <c r="G36" s="13">
        <f>F36*36</f>
        <v>158400</v>
      </c>
      <c r="H36" s="18" t="s">
        <v>16</v>
      </c>
    </row>
    <row r="37" spans="1:8" outlineLevel="1">
      <c r="A37" s="18">
        <v>30</v>
      </c>
      <c r="B37" s="9" t="s">
        <v>101</v>
      </c>
      <c r="C37" s="10" t="s">
        <v>102</v>
      </c>
      <c r="D37" s="10" t="s">
        <v>103</v>
      </c>
      <c r="E37" s="8" t="s">
        <v>15</v>
      </c>
      <c r="F37" s="15">
        <v>2420.0</v>
      </c>
      <c r="G37" s="13">
        <f>F37*37</f>
        <v>89540</v>
      </c>
      <c r="H37" s="18" t="s">
        <v>16</v>
      </c>
    </row>
    <row r="38" spans="1:8" outlineLevel="1">
      <c r="A38" s="18">
        <v>31</v>
      </c>
      <c r="B38" s="9" t="s">
        <v>104</v>
      </c>
      <c r="C38" s="10" t="s">
        <v>105</v>
      </c>
      <c r="D38" s="10" t="s">
        <v>106</v>
      </c>
      <c r="E38" s="8" t="s">
        <v>15</v>
      </c>
      <c r="F38" s="15">
        <v>10230.0</v>
      </c>
      <c r="G38" s="13">
        <f>F38*38</f>
        <v>388740</v>
      </c>
      <c r="H38" s="18" t="s">
        <v>16</v>
      </c>
    </row>
    <row r="39" spans="1:8" outlineLevel="1">
      <c r="A39" s="18">
        <v>32</v>
      </c>
      <c r="B39" s="9" t="s">
        <v>107</v>
      </c>
      <c r="C39" s="10" t="s">
        <v>108</v>
      </c>
      <c r="D39" s="10" t="s">
        <v>109</v>
      </c>
      <c r="E39" s="8" t="s">
        <v>15</v>
      </c>
      <c r="F39" s="15">
        <v>4922.0</v>
      </c>
      <c r="G39" s="13">
        <f>F39*39</f>
        <v>191958</v>
      </c>
      <c r="H39" s="18" t="s">
        <v>16</v>
      </c>
    </row>
    <row r="40" spans="1:8" outlineLevel="1">
      <c r="A40" s="18">
        <v>33</v>
      </c>
      <c r="B40" s="9" t="s">
        <v>110</v>
      </c>
      <c r="C40" s="10" t="s">
        <v>111</v>
      </c>
      <c r="D40" s="10" t="s">
        <v>112</v>
      </c>
      <c r="E40" s="8" t="s">
        <v>15</v>
      </c>
      <c r="F40" s="15">
        <v>1498.0</v>
      </c>
      <c r="G40" s="13">
        <f>F40*40</f>
        <v>59920</v>
      </c>
      <c r="H40" s="18" t="s">
        <v>16</v>
      </c>
    </row>
    <row r="41" spans="1:8" outlineLevel="1">
      <c r="A41" s="18">
        <v>34</v>
      </c>
      <c r="B41" s="9" t="s">
        <v>113</v>
      </c>
      <c r="C41" s="10" t="s">
        <v>114</v>
      </c>
      <c r="D41" s="10" t="s">
        <v>115</v>
      </c>
      <c r="E41" s="8" t="s">
        <v>15</v>
      </c>
      <c r="F41" s="15">
        <v>4173.0</v>
      </c>
      <c r="G41" s="13">
        <f>F41*41</f>
        <v>171093</v>
      </c>
      <c r="H41" s="18" t="s">
        <v>16</v>
      </c>
    </row>
    <row r="42" spans="1:8" outlineLevel="1">
      <c r="A42" s="18">
        <v>35</v>
      </c>
      <c r="B42" s="9" t="s">
        <v>116</v>
      </c>
      <c r="C42" s="10" t="s">
        <v>117</v>
      </c>
      <c r="D42" s="10" t="s">
        <v>118</v>
      </c>
      <c r="E42" s="8" t="s">
        <v>15</v>
      </c>
      <c r="F42" s="15">
        <v>3852.0</v>
      </c>
      <c r="G42" s="13">
        <f>F42*42</f>
        <v>161784</v>
      </c>
      <c r="H42" s="18" t="s">
        <v>16</v>
      </c>
    </row>
    <row r="43" spans="1:8" outlineLevel="1">
      <c r="A43" s="18">
        <v>36</v>
      </c>
      <c r="B43" s="9" t="s">
        <v>119</v>
      </c>
      <c r="C43" s="10" t="s">
        <v>120</v>
      </c>
      <c r="D43" s="10" t="s">
        <v>121</v>
      </c>
      <c r="E43" s="8" t="s">
        <v>15</v>
      </c>
      <c r="F43" s="15">
        <v>3745.0</v>
      </c>
      <c r="G43" s="13">
        <f>F43*43</f>
        <v>161035</v>
      </c>
      <c r="H43" s="18" t="s">
        <v>16</v>
      </c>
    </row>
    <row r="44" spans="1:8" outlineLevel="1">
      <c r="A44" s="18">
        <v>37</v>
      </c>
      <c r="B44" s="9" t="s">
        <v>122</v>
      </c>
      <c r="C44" s="10" t="s">
        <v>123</v>
      </c>
      <c r="D44" s="10" t="s">
        <v>124</v>
      </c>
      <c r="E44" s="8" t="s">
        <v>15</v>
      </c>
      <c r="F44" s="15">
        <v>1284.0</v>
      </c>
      <c r="G44" s="13">
        <f>F44*44</f>
        <v>56496</v>
      </c>
      <c r="H44" s="18" t="s">
        <v>16</v>
      </c>
    </row>
    <row r="45" spans="1:8" outlineLevel="1">
      <c r="A45" s="18">
        <v>38</v>
      </c>
      <c r="B45" s="9" t="s">
        <v>125</v>
      </c>
      <c r="C45" s="10" t="s">
        <v>126</v>
      </c>
      <c r="D45" s="10" t="s">
        <v>127</v>
      </c>
      <c r="E45" s="8" t="s">
        <v>15</v>
      </c>
      <c r="F45" s="15">
        <v>3745.0</v>
      </c>
      <c r="G45" s="13">
        <f>F45*45</f>
        <v>168525</v>
      </c>
      <c r="H45" s="18" t="s">
        <v>16</v>
      </c>
    </row>
    <row r="46" spans="1:8" outlineLevel="1">
      <c r="A46" s="18">
        <v>39</v>
      </c>
      <c r="B46" s="9" t="s">
        <v>128</v>
      </c>
      <c r="C46" s="10" t="s">
        <v>129</v>
      </c>
      <c r="D46" s="10" t="s">
        <v>130</v>
      </c>
      <c r="E46" s="8" t="s">
        <v>15</v>
      </c>
      <c r="F46" s="15">
        <v>3959.0</v>
      </c>
      <c r="G46" s="13">
        <f>F46*46</f>
        <v>182114</v>
      </c>
      <c r="H46" s="18" t="s">
        <v>16</v>
      </c>
    </row>
    <row r="47" spans="1:8" outlineLevel="1">
      <c r="A47" s="18">
        <v>40</v>
      </c>
      <c r="B47" s="9" t="s">
        <v>131</v>
      </c>
      <c r="C47" s="10" t="s">
        <v>132</v>
      </c>
      <c r="D47" s="10" t="s">
        <v>133</v>
      </c>
      <c r="E47" s="8" t="s">
        <v>15</v>
      </c>
      <c r="F47" s="15">
        <v>7370.0</v>
      </c>
      <c r="G47" s="13">
        <f>F47*47</f>
        <v>346390</v>
      </c>
      <c r="H47" s="18" t="s">
        <v>16</v>
      </c>
    </row>
    <row r="48" spans="1:8" outlineLevel="1">
      <c r="A48" s="18">
        <v>41</v>
      </c>
      <c r="B48" s="9" t="s">
        <v>134</v>
      </c>
      <c r="C48" s="10" t="s">
        <v>135</v>
      </c>
      <c r="D48" s="10" t="s">
        <v>136</v>
      </c>
      <c r="E48" s="8" t="s">
        <v>15</v>
      </c>
      <c r="F48" s="15">
        <v>5500.0</v>
      </c>
      <c r="G48" s="13">
        <f>F48*48</f>
        <v>264000</v>
      </c>
      <c r="H48" s="18" t="s">
        <v>16</v>
      </c>
    </row>
    <row r="49" spans="1:8" outlineLevel="1">
      <c r="A49" s="18">
        <v>42</v>
      </c>
      <c r="B49" s="9" t="s">
        <v>137</v>
      </c>
      <c r="C49" s="10" t="s">
        <v>138</v>
      </c>
      <c r="D49" s="10" t="s">
        <v>139</v>
      </c>
      <c r="E49" s="8" t="s">
        <v>15</v>
      </c>
      <c r="F49" s="15">
        <v>1870.0</v>
      </c>
      <c r="G49" s="13">
        <f>F49*49</f>
        <v>91630</v>
      </c>
      <c r="H49" s="18" t="s">
        <v>16</v>
      </c>
    </row>
    <row r="50" spans="1:8" outlineLevel="1">
      <c r="A50" s="18">
        <v>43</v>
      </c>
      <c r="B50" s="9" t="s">
        <v>140</v>
      </c>
      <c r="C50" s="10" t="s">
        <v>141</v>
      </c>
      <c r="D50" s="10" t="s">
        <v>142</v>
      </c>
      <c r="E50" s="8">
        <v>1000.0</v>
      </c>
      <c r="F50" s="15">
        <v>639.0</v>
      </c>
      <c r="G50" s="13">
        <f>F50*50</f>
        <v>31950</v>
      </c>
      <c r="H50" s="18" t="s">
        <v>16</v>
      </c>
    </row>
    <row r="51" spans="1:8" outlineLevel="1">
      <c r="A51" s="18">
        <v>44</v>
      </c>
      <c r="B51" s="9" t="s">
        <v>143</v>
      </c>
      <c r="C51" s="10" t="s">
        <v>144</v>
      </c>
      <c r="D51" s="10" t="s">
        <v>145</v>
      </c>
      <c r="E51" s="8">
        <v>1000.0</v>
      </c>
      <c r="F51" s="15">
        <v>598.07</v>
      </c>
      <c r="G51" s="13">
        <f>F51*51</f>
        <v>30501.57</v>
      </c>
      <c r="H51" s="18" t="s">
        <v>16</v>
      </c>
    </row>
    <row r="52" spans="1:8" outlineLevel="1">
      <c r="A52" s="18">
        <v>45</v>
      </c>
      <c r="B52" s="9" t="s">
        <v>146</v>
      </c>
      <c r="C52" s="10" t="s">
        <v>147</v>
      </c>
      <c r="D52" s="10" t="s">
        <v>148</v>
      </c>
      <c r="E52" s="8">
        <v>1000.0</v>
      </c>
      <c r="F52" s="15">
        <v>156.1</v>
      </c>
      <c r="G52" s="13">
        <f>F52*52</f>
        <v>8117.2</v>
      </c>
      <c r="H52" s="18" t="s">
        <v>16</v>
      </c>
    </row>
    <row r="53" spans="1:8" outlineLevel="1">
      <c r="A53" s="18">
        <v>46</v>
      </c>
      <c r="B53" s="9" t="s">
        <v>149</v>
      </c>
      <c r="C53" s="10" t="s">
        <v>150</v>
      </c>
      <c r="D53" s="10" t="s">
        <v>151</v>
      </c>
      <c r="E53" s="8">
        <v>1000.0</v>
      </c>
      <c r="F53" s="15">
        <v>250.0</v>
      </c>
      <c r="G53" s="13">
        <f>F53*53</f>
        <v>13250</v>
      </c>
      <c r="H53" s="18" t="s">
        <v>16</v>
      </c>
    </row>
    <row r="54" spans="1:8" outlineLevel="1">
      <c r="A54" s="18">
        <v>47</v>
      </c>
      <c r="B54" s="9" t="s">
        <v>152</v>
      </c>
      <c r="C54" s="10" t="s">
        <v>153</v>
      </c>
      <c r="D54" s="10" t="s">
        <v>154</v>
      </c>
      <c r="E54" s="8">
        <v>1000.0</v>
      </c>
      <c r="F54" s="15">
        <v>375.0</v>
      </c>
      <c r="G54" s="13">
        <f>F54*54</f>
        <v>20250</v>
      </c>
      <c r="H54" s="18" t="s">
        <v>16</v>
      </c>
    </row>
    <row r="55" spans="1:8" outlineLevel="1">
      <c r="A55" s="18">
        <v>48</v>
      </c>
      <c r="B55" s="9" t="s">
        <v>155</v>
      </c>
      <c r="C55" s="10" t="s">
        <v>156</v>
      </c>
      <c r="D55" s="10" t="s">
        <v>157</v>
      </c>
      <c r="E55" s="8">
        <v>1000.0</v>
      </c>
      <c r="F55" s="15">
        <v>762.45</v>
      </c>
      <c r="G55" s="13">
        <f>F55*55</f>
        <v>41934.75</v>
      </c>
      <c r="H55" s="18" t="s">
        <v>16</v>
      </c>
    </row>
    <row r="56" spans="1:8" outlineLevel="1">
      <c r="A56" s="18">
        <v>49</v>
      </c>
      <c r="B56" s="9" t="s">
        <v>158</v>
      </c>
      <c r="C56" s="10" t="s">
        <v>159</v>
      </c>
      <c r="D56" s="10" t="s">
        <v>160</v>
      </c>
      <c r="E56" s="8">
        <v>1000.0</v>
      </c>
      <c r="F56" s="15">
        <v>480.0</v>
      </c>
      <c r="G56" s="13">
        <f>F56*56</f>
        <v>26880</v>
      </c>
      <c r="H56" s="18" t="s">
        <v>16</v>
      </c>
    </row>
    <row r="57" spans="1:8" outlineLevel="1">
      <c r="A57" s="18">
        <v>50</v>
      </c>
      <c r="B57" s="9" t="s">
        <v>161</v>
      </c>
      <c r="C57" s="10" t="s">
        <v>162</v>
      </c>
      <c r="D57" s="10" t="s">
        <v>163</v>
      </c>
      <c r="E57" s="8">
        <v>1000.0</v>
      </c>
      <c r="F57" s="15">
        <v>810.0</v>
      </c>
      <c r="G57" s="13">
        <f>F57*57</f>
        <v>46170</v>
      </c>
      <c r="H57" s="18" t="s">
        <v>16</v>
      </c>
    </row>
    <row r="58" spans="1:8" outlineLevel="1">
      <c r="A58" s="18">
        <v>51</v>
      </c>
      <c r="B58" s="9" t="s">
        <v>164</v>
      </c>
      <c r="C58" s="10" t="s">
        <v>165</v>
      </c>
      <c r="D58" s="10" t="s">
        <v>166</v>
      </c>
      <c r="E58" s="8">
        <v>1000.0</v>
      </c>
      <c r="F58" s="15">
        <v>711.0</v>
      </c>
      <c r="G58" s="13">
        <f>F58*58</f>
        <v>41238</v>
      </c>
      <c r="H58" s="18" t="s">
        <v>16</v>
      </c>
    </row>
    <row r="59" spans="1:8" outlineLevel="1">
      <c r="A59" s="18">
        <v>52</v>
      </c>
      <c r="B59" s="9" t="s">
        <v>167</v>
      </c>
      <c r="C59" s="10" t="s">
        <v>165</v>
      </c>
      <c r="D59" s="10" t="s">
        <v>168</v>
      </c>
      <c r="E59" s="8">
        <v>1000.0</v>
      </c>
      <c r="F59" s="15">
        <v>765.0</v>
      </c>
      <c r="G59" s="13">
        <f>F59*59</f>
        <v>45135</v>
      </c>
      <c r="H59" s="18" t="s">
        <v>16</v>
      </c>
    </row>
    <row r="60" spans="1:8" outlineLevel="1">
      <c r="A60" s="18">
        <v>53</v>
      </c>
      <c r="B60" s="9" t="s">
        <v>169</v>
      </c>
      <c r="C60" s="10" t="s">
        <v>170</v>
      </c>
      <c r="D60" s="10" t="s">
        <v>171</v>
      </c>
      <c r="E60" s="8">
        <v>1000.0</v>
      </c>
      <c r="F60" s="15">
        <v>900.0</v>
      </c>
      <c r="G60" s="13">
        <f>F60*60</f>
        <v>54000</v>
      </c>
      <c r="H60" s="18" t="s">
        <v>16</v>
      </c>
    </row>
    <row r="61" spans="1:8" outlineLevel="1">
      <c r="A61" s="18">
        <v>54</v>
      </c>
      <c r="B61" s="9" t="s">
        <v>172</v>
      </c>
      <c r="C61" s="10" t="s">
        <v>173</v>
      </c>
      <c r="D61" s="10" t="s">
        <v>174</v>
      </c>
      <c r="E61" s="8">
        <v>1000.0</v>
      </c>
      <c r="F61" s="15">
        <v>872.19</v>
      </c>
      <c r="G61" s="13">
        <f>F61*61</f>
        <v>53203.59</v>
      </c>
      <c r="H61" s="18" t="s">
        <v>16</v>
      </c>
    </row>
    <row r="62" spans="1:8" outlineLevel="1">
      <c r="A62" s="18">
        <v>55</v>
      </c>
      <c r="B62" s="9" t="s">
        <v>175</v>
      </c>
      <c r="C62" s="10" t="s">
        <v>176</v>
      </c>
      <c r="D62" s="10" t="s">
        <v>177</v>
      </c>
      <c r="E62" s="8">
        <v>1000.0</v>
      </c>
      <c r="F62" s="15">
        <v>854.7</v>
      </c>
      <c r="G62" s="13">
        <f>F62*62</f>
        <v>52991.4</v>
      </c>
      <c r="H62" s="18" t="s">
        <v>16</v>
      </c>
    </row>
    <row r="63" spans="1:8" outlineLevel="1">
      <c r="A63" s="18">
        <v>56</v>
      </c>
      <c r="B63" s="9" t="s">
        <v>178</v>
      </c>
      <c r="C63" s="10" t="s">
        <v>179</v>
      </c>
      <c r="D63" s="10" t="s">
        <v>180</v>
      </c>
      <c r="E63" s="8">
        <v>1000.0</v>
      </c>
      <c r="F63" s="15">
        <v>900.41</v>
      </c>
      <c r="G63" s="13">
        <f>F63*63</f>
        <v>56725.83</v>
      </c>
      <c r="H63" s="18" t="s">
        <v>16</v>
      </c>
    </row>
    <row r="64" spans="1:8" outlineLevel="1">
      <c r="A64" s="18">
        <v>57</v>
      </c>
      <c r="B64" s="9" t="s">
        <v>181</v>
      </c>
      <c r="C64" s="10" t="s">
        <v>182</v>
      </c>
      <c r="D64" s="10" t="s">
        <v>183</v>
      </c>
      <c r="E64" s="8">
        <v>1000.0</v>
      </c>
      <c r="F64" s="15">
        <v>4470.0</v>
      </c>
      <c r="G64" s="13">
        <f>F64*64</f>
        <v>286080</v>
      </c>
      <c r="H64" s="18" t="s">
        <v>16</v>
      </c>
    </row>
    <row r="65" spans="1:8" outlineLevel="1">
      <c r="A65" s="18">
        <v>58</v>
      </c>
      <c r="B65" s="9" t="s">
        <v>184</v>
      </c>
      <c r="C65" s="10" t="s">
        <v>185</v>
      </c>
      <c r="D65" s="10" t="s">
        <v>186</v>
      </c>
      <c r="E65" s="8">
        <v>1000.0</v>
      </c>
      <c r="F65" s="15">
        <v>711.0</v>
      </c>
      <c r="G65" s="13">
        <f>F65*65</f>
        <v>46215</v>
      </c>
      <c r="H65" s="18" t="s">
        <v>16</v>
      </c>
    </row>
    <row r="66" spans="1:8" outlineLevel="1">
      <c r="A66" s="18">
        <v>59</v>
      </c>
      <c r="B66" s="9" t="s">
        <v>187</v>
      </c>
      <c r="C66" s="10" t="s">
        <v>188</v>
      </c>
      <c r="D66" s="10" t="s">
        <v>189</v>
      </c>
      <c r="E66" s="8" t="s">
        <v>15</v>
      </c>
      <c r="F66" s="15">
        <v>2310.0</v>
      </c>
      <c r="G66" s="13">
        <f>F66*66</f>
        <v>152460</v>
      </c>
      <c r="H66" s="18" t="s">
        <v>16</v>
      </c>
    </row>
    <row r="67" spans="1:8" outlineLevel="1">
      <c r="A67" s="18">
        <v>60</v>
      </c>
      <c r="B67" s="9" t="s">
        <v>190</v>
      </c>
      <c r="C67" s="10" t="s">
        <v>191</v>
      </c>
      <c r="D67" s="10" t="s">
        <v>192</v>
      </c>
      <c r="E67" s="8" t="s">
        <v>15</v>
      </c>
      <c r="F67" s="15">
        <v>2530.0</v>
      </c>
      <c r="G67" s="13">
        <f>F67*67</f>
        <v>169510</v>
      </c>
      <c r="H67" s="18" t="s">
        <v>16</v>
      </c>
    </row>
    <row r="68" spans="1:8" outlineLevel="1">
      <c r="A68" s="18">
        <v>61</v>
      </c>
      <c r="B68" s="9" t="s">
        <v>193</v>
      </c>
      <c r="C68" s="10" t="s">
        <v>194</v>
      </c>
      <c r="D68" s="10" t="s">
        <v>195</v>
      </c>
      <c r="E68" s="8" t="s">
        <v>15</v>
      </c>
      <c r="F68" s="15">
        <v>3840.0</v>
      </c>
      <c r="G68" s="13">
        <f>F68*68</f>
        <v>261120</v>
      </c>
      <c r="H68" s="18" t="s">
        <v>16</v>
      </c>
    </row>
    <row r="69" spans="1:8" outlineLevel="1">
      <c r="A69" s="18">
        <v>62</v>
      </c>
      <c r="B69" s="9" t="s">
        <v>196</v>
      </c>
      <c r="C69" s="10" t="s">
        <v>197</v>
      </c>
      <c r="D69" s="10" t="s">
        <v>198</v>
      </c>
      <c r="E69" s="8" t="s">
        <v>15</v>
      </c>
      <c r="F69" s="15">
        <v>4510.0</v>
      </c>
      <c r="G69" s="13">
        <f>F69*69</f>
        <v>311190</v>
      </c>
      <c r="H69" s="18" t="s">
        <v>16</v>
      </c>
    </row>
    <row r="70" spans="1:8" outlineLevel="1">
      <c r="A70" s="18">
        <v>63</v>
      </c>
      <c r="B70" s="9" t="s">
        <v>199</v>
      </c>
      <c r="C70" s="10" t="s">
        <v>200</v>
      </c>
      <c r="D70" s="10" t="s">
        <v>201</v>
      </c>
      <c r="E70" s="8">
        <v>1000.0</v>
      </c>
      <c r="F70" s="15">
        <v>380.59</v>
      </c>
      <c r="G70" s="13">
        <f>F70*70</f>
        <v>26641.3</v>
      </c>
      <c r="H70" s="18" t="s">
        <v>16</v>
      </c>
    </row>
    <row r="71" spans="1:8" outlineLevel="1">
      <c r="A71" s="18">
        <v>64</v>
      </c>
      <c r="B71" s="9" t="s">
        <v>202</v>
      </c>
      <c r="C71" s="10" t="s">
        <v>203</v>
      </c>
      <c r="D71" s="10" t="s">
        <v>204</v>
      </c>
      <c r="E71" s="8">
        <v>1000.0</v>
      </c>
      <c r="F71" s="15">
        <v>240.0</v>
      </c>
      <c r="G71" s="13">
        <f>F71*71</f>
        <v>17040</v>
      </c>
      <c r="H71" s="18" t="s">
        <v>16</v>
      </c>
    </row>
    <row r="72" spans="1:8" outlineLevel="1">
      <c r="A72" s="18">
        <v>65</v>
      </c>
      <c r="B72" s="9" t="s">
        <v>205</v>
      </c>
      <c r="C72" s="10" t="s">
        <v>206</v>
      </c>
      <c r="D72" s="10" t="s">
        <v>207</v>
      </c>
      <c r="E72" s="8" t="s">
        <v>15</v>
      </c>
      <c r="F72" s="15">
        <v>3300.0</v>
      </c>
      <c r="G72" s="13">
        <f>F72*72</f>
        <v>237600</v>
      </c>
      <c r="H72" s="18" t="s">
        <v>16</v>
      </c>
    </row>
    <row r="73" spans="1:8" outlineLevel="1">
      <c r="A73" s="18">
        <v>66</v>
      </c>
      <c r="B73" s="9" t="s">
        <v>208</v>
      </c>
      <c r="C73" s="10" t="s">
        <v>209</v>
      </c>
      <c r="D73" s="10" t="s">
        <v>210</v>
      </c>
      <c r="E73" s="8" t="s">
        <v>15</v>
      </c>
      <c r="F73" s="15">
        <v>3960.0</v>
      </c>
      <c r="G73" s="13">
        <f>F73*73</f>
        <v>289080</v>
      </c>
      <c r="H73" s="18" t="s">
        <v>16</v>
      </c>
    </row>
    <row r="74" spans="1:8" outlineLevel="1">
      <c r="A74" s="18">
        <v>67</v>
      </c>
      <c r="B74" s="9" t="s">
        <v>211</v>
      </c>
      <c r="C74" s="10" t="s">
        <v>212</v>
      </c>
      <c r="D74" s="10" t="s">
        <v>213</v>
      </c>
      <c r="E74" s="8" t="s">
        <v>15</v>
      </c>
      <c r="F74" s="15">
        <v>22110.0</v>
      </c>
      <c r="G74" s="13">
        <f>F74*74</f>
        <v>1636140</v>
      </c>
      <c r="H74" s="18" t="s">
        <v>16</v>
      </c>
    </row>
    <row r="75" spans="1:8" outlineLevel="1">
      <c r="A75" s="18">
        <v>68</v>
      </c>
      <c r="B75" s="9" t="s">
        <v>214</v>
      </c>
      <c r="C75" s="10" t="s">
        <v>215</v>
      </c>
      <c r="D75" s="10" t="s">
        <v>216</v>
      </c>
      <c r="E75" s="8" t="s">
        <v>15</v>
      </c>
      <c r="F75" s="15">
        <v>33880.0</v>
      </c>
      <c r="G75" s="13">
        <f>F75*75</f>
        <v>2541000</v>
      </c>
      <c r="H75" s="18" t="s">
        <v>16</v>
      </c>
    </row>
    <row r="76" spans="1:8" outlineLevel="1">
      <c r="A76" s="18">
        <v>69</v>
      </c>
      <c r="B76" s="9" t="s">
        <v>217</v>
      </c>
      <c r="C76" s="10" t="s">
        <v>218</v>
      </c>
      <c r="D76" s="10" t="s">
        <v>219</v>
      </c>
      <c r="E76" s="8">
        <v>1000.0</v>
      </c>
      <c r="F76" s="15">
        <v>161.03</v>
      </c>
      <c r="G76" s="13">
        <f>F76*76</f>
        <v>12238.28</v>
      </c>
      <c r="H76" s="18" t="s">
        <v>16</v>
      </c>
    </row>
    <row r="77" spans="1:8" outlineLevel="1">
      <c r="A77" s="18">
        <v>70</v>
      </c>
      <c r="B77" s="9" t="s">
        <v>220</v>
      </c>
      <c r="C77" s="10" t="s">
        <v>221</v>
      </c>
      <c r="D77" s="10" t="s">
        <v>222</v>
      </c>
      <c r="E77" s="8" t="s">
        <v>15</v>
      </c>
      <c r="F77" s="15">
        <v>3520.0</v>
      </c>
      <c r="G77" s="13">
        <f>F77*77</f>
        <v>271040</v>
      </c>
      <c r="H77" s="18" t="s">
        <v>16</v>
      </c>
    </row>
    <row r="78" spans="1:8" outlineLevel="1">
      <c r="A78" s="18">
        <v>71</v>
      </c>
      <c r="B78" s="9" t="s">
        <v>223</v>
      </c>
      <c r="C78" s="10" t="s">
        <v>224</v>
      </c>
      <c r="D78" s="10" t="s">
        <v>225</v>
      </c>
      <c r="E78" s="8" t="s">
        <v>15</v>
      </c>
      <c r="F78" s="15">
        <v>3850.0</v>
      </c>
      <c r="G78" s="13">
        <f>F78*78</f>
        <v>300300</v>
      </c>
      <c r="H78" s="18" t="s">
        <v>16</v>
      </c>
    </row>
    <row r="79" spans="1:8" outlineLevel="1">
      <c r="A79" s="18">
        <v>72</v>
      </c>
      <c r="B79" s="9" t="s">
        <v>226</v>
      </c>
      <c r="C79" s="10" t="s">
        <v>227</v>
      </c>
      <c r="D79" s="10" t="s">
        <v>228</v>
      </c>
      <c r="E79" s="8" t="s">
        <v>15</v>
      </c>
      <c r="F79" s="15">
        <v>440.0</v>
      </c>
      <c r="G79" s="13">
        <f>F79*79</f>
        <v>34760</v>
      </c>
      <c r="H79" s="18" t="s">
        <v>16</v>
      </c>
    </row>
    <row r="80" spans="1:8" outlineLevel="1">
      <c r="A80" s="18">
        <v>73</v>
      </c>
      <c r="B80" s="9" t="s">
        <v>229</v>
      </c>
      <c r="C80" s="10" t="s">
        <v>230</v>
      </c>
      <c r="D80" s="10" t="s">
        <v>231</v>
      </c>
      <c r="E80" s="8" t="s">
        <v>15</v>
      </c>
      <c r="F80" s="15">
        <v>660.0</v>
      </c>
      <c r="G80" s="13">
        <f>F80*80</f>
        <v>52800</v>
      </c>
      <c r="H80" s="18" t="s">
        <v>16</v>
      </c>
    </row>
    <row r="81" spans="1:8" outlineLevel="1">
      <c r="A81" s="18">
        <v>74</v>
      </c>
      <c r="B81" s="9" t="s">
        <v>232</v>
      </c>
      <c r="C81" s="10" t="s">
        <v>233</v>
      </c>
      <c r="D81" s="10" t="s">
        <v>234</v>
      </c>
      <c r="E81" s="8" t="s">
        <v>15</v>
      </c>
      <c r="F81" s="15">
        <v>1650.0</v>
      </c>
      <c r="G81" s="13">
        <f>F81*81</f>
        <v>133650</v>
      </c>
      <c r="H81" s="18" t="s">
        <v>16</v>
      </c>
    </row>
    <row r="82" spans="1:8" outlineLevel="1">
      <c r="A82" s="18">
        <v>75</v>
      </c>
      <c r="B82" s="9" t="s">
        <v>235</v>
      </c>
      <c r="C82" s="10" t="s">
        <v>236</v>
      </c>
      <c r="D82" s="10" t="s">
        <v>237</v>
      </c>
      <c r="E82" s="8" t="s">
        <v>15</v>
      </c>
      <c r="F82" s="15">
        <v>1100.0</v>
      </c>
      <c r="G82" s="13">
        <f>F82*82</f>
        <v>90200</v>
      </c>
      <c r="H82" s="18" t="s">
        <v>16</v>
      </c>
    </row>
    <row r="83" spans="1:8" outlineLevel="1">
      <c r="A83" s="18">
        <v>76</v>
      </c>
      <c r="B83" s="9" t="s">
        <v>238</v>
      </c>
      <c r="C83" s="10" t="s">
        <v>239</v>
      </c>
      <c r="D83" s="10" t="s">
        <v>240</v>
      </c>
      <c r="E83" s="8" t="s">
        <v>15</v>
      </c>
      <c r="F83" s="15">
        <v>29920.0</v>
      </c>
      <c r="G83" s="13">
        <f>F83*83</f>
        <v>2483360</v>
      </c>
      <c r="H83" s="18" t="s">
        <v>16</v>
      </c>
    </row>
    <row r="84" spans="1:8" outlineLevel="1">
      <c r="A84" s="18">
        <v>77</v>
      </c>
      <c r="B84" s="9" t="s">
        <v>241</v>
      </c>
      <c r="C84" s="10" t="s">
        <v>242</v>
      </c>
      <c r="D84" s="10" t="s">
        <v>243</v>
      </c>
      <c r="E84" s="8" t="s">
        <v>15</v>
      </c>
      <c r="F84" s="15">
        <v>7150.0</v>
      </c>
      <c r="G84" s="13">
        <f>F84*84</f>
        <v>600600</v>
      </c>
      <c r="H84" s="18" t="s">
        <v>16</v>
      </c>
    </row>
    <row r="85" spans="1:8" outlineLevel="1">
      <c r="A85" s="18">
        <v>78</v>
      </c>
      <c r="B85" s="9" t="s">
        <v>244</v>
      </c>
      <c r="C85" s="10" t="s">
        <v>245</v>
      </c>
      <c r="D85" s="10" t="s">
        <v>246</v>
      </c>
      <c r="E85" s="8" t="s">
        <v>15</v>
      </c>
      <c r="F85" s="15">
        <v>96.0</v>
      </c>
      <c r="G85" s="13">
        <f>F85*85</f>
        <v>8160</v>
      </c>
      <c r="H85" s="18" t="s">
        <v>16</v>
      </c>
    </row>
    <row r="86" spans="1:8" outlineLevel="1">
      <c r="A86" s="18">
        <v>79</v>
      </c>
      <c r="B86" s="9" t="s">
        <v>247</v>
      </c>
      <c r="C86" s="10" t="s">
        <v>248</v>
      </c>
      <c r="D86" s="10" t="s">
        <v>249</v>
      </c>
      <c r="E86" s="8" t="s">
        <v>15</v>
      </c>
      <c r="F86" s="15">
        <v>20.0</v>
      </c>
      <c r="G86" s="13">
        <f>F86*86</f>
        <v>1720</v>
      </c>
      <c r="H86" s="18" t="s">
        <v>16</v>
      </c>
    </row>
    <row r="87" spans="1:8" outlineLevel="1">
      <c r="A87" s="18">
        <v>80</v>
      </c>
      <c r="B87" s="9" t="s">
        <v>250</v>
      </c>
      <c r="C87" s="10" t="s">
        <v>251</v>
      </c>
      <c r="D87" s="10" t="s">
        <v>252</v>
      </c>
      <c r="E87" s="8" t="s">
        <v>15</v>
      </c>
      <c r="F87" s="15">
        <v>672.0</v>
      </c>
      <c r="G87" s="13">
        <f>F87*87</f>
        <v>58464</v>
      </c>
      <c r="H87" s="18" t="s">
        <v>16</v>
      </c>
    </row>
    <row r="88" spans="1:8" outlineLevel="1">
      <c r="A88" s="18">
        <v>81</v>
      </c>
      <c r="B88" s="9" t="s">
        <v>253</v>
      </c>
      <c r="C88" s="10" t="s">
        <v>254</v>
      </c>
      <c r="D88" s="10" t="s">
        <v>255</v>
      </c>
      <c r="E88" s="8" t="s">
        <v>15</v>
      </c>
      <c r="F88" s="15">
        <v>4032.0</v>
      </c>
      <c r="G88" s="13">
        <f>F88*88</f>
        <v>354816</v>
      </c>
      <c r="H88" s="18" t="s">
        <v>16</v>
      </c>
    </row>
    <row r="89" spans="1:8" outlineLevel="1">
      <c r="A89" s="18">
        <v>82</v>
      </c>
      <c r="B89" s="9" t="s">
        <v>256</v>
      </c>
      <c r="C89" s="10" t="s">
        <v>257</v>
      </c>
      <c r="D89" s="10" t="s">
        <v>258</v>
      </c>
      <c r="E89" s="8" t="s">
        <v>15</v>
      </c>
      <c r="F89" s="15">
        <v>3936.0</v>
      </c>
      <c r="G89" s="13">
        <f>F89*89</f>
        <v>350304</v>
      </c>
      <c r="H89" s="18" t="s">
        <v>16</v>
      </c>
    </row>
    <row r="90" spans="1:8" outlineLevel="1">
      <c r="A90" s="18">
        <v>83</v>
      </c>
      <c r="B90" s="9" t="s">
        <v>259</v>
      </c>
      <c r="C90" s="10" t="s">
        <v>260</v>
      </c>
      <c r="D90" s="10" t="s">
        <v>261</v>
      </c>
      <c r="E90" s="8" t="s">
        <v>15</v>
      </c>
      <c r="F90" s="15">
        <v>3936.0</v>
      </c>
      <c r="G90" s="13">
        <f>F90*90</f>
        <v>354240</v>
      </c>
      <c r="H90" s="18" t="s">
        <v>16</v>
      </c>
    </row>
    <row r="91" spans="1:8" outlineLevel="1">
      <c r="A91" s="18">
        <v>84</v>
      </c>
      <c r="B91" s="9" t="s">
        <v>262</v>
      </c>
      <c r="C91" s="10" t="s">
        <v>263</v>
      </c>
      <c r="D91" s="10" t="s">
        <v>264</v>
      </c>
      <c r="E91" s="8" t="s">
        <v>15</v>
      </c>
      <c r="F91" s="15">
        <v>10752.0</v>
      </c>
      <c r="G91" s="13">
        <f>F91*91</f>
        <v>978432</v>
      </c>
      <c r="H91" s="18" t="s">
        <v>16</v>
      </c>
    </row>
    <row r="92" spans="1:8" outlineLevel="1">
      <c r="A92" s="18">
        <v>85</v>
      </c>
      <c r="B92" s="9" t="s">
        <v>265</v>
      </c>
      <c r="C92" s="10" t="s">
        <v>266</v>
      </c>
      <c r="D92" s="10" t="s">
        <v>267</v>
      </c>
      <c r="E92" s="8" t="s">
        <v>15</v>
      </c>
      <c r="F92" s="15">
        <v>5856.0</v>
      </c>
      <c r="G92" s="13">
        <f>F92*92</f>
        <v>538752</v>
      </c>
      <c r="H92" s="18" t="s">
        <v>16</v>
      </c>
    </row>
    <row r="93" spans="1:8" outlineLevel="1">
      <c r="A93" s="18">
        <v>86</v>
      </c>
      <c r="B93" s="9" t="s">
        <v>268</v>
      </c>
      <c r="C93" s="10" t="s">
        <v>269</v>
      </c>
      <c r="D93" s="10" t="s">
        <v>270</v>
      </c>
      <c r="E93" s="8" t="s">
        <v>15</v>
      </c>
      <c r="F93" s="15">
        <v>3800.0</v>
      </c>
      <c r="G93" s="13">
        <f>F93*93</f>
        <v>353400</v>
      </c>
      <c r="H93" s="18" t="s">
        <v>16</v>
      </c>
    </row>
    <row r="94" spans="1:8" outlineLevel="1">
      <c r="A94" s="18">
        <v>87</v>
      </c>
      <c r="B94" s="9" t="s">
        <v>271</v>
      </c>
      <c r="C94" s="10" t="s">
        <v>272</v>
      </c>
      <c r="D94" s="10" t="s">
        <v>273</v>
      </c>
      <c r="E94" s="8">
        <v>1000.0</v>
      </c>
      <c r="F94" s="15">
        <v>3120.0</v>
      </c>
      <c r="G94" s="13">
        <f>F94*94</f>
        <v>293280</v>
      </c>
      <c r="H94" s="18" t="s">
        <v>16</v>
      </c>
    </row>
    <row r="95" spans="1:8" outlineLevel="1">
      <c r="A95" s="18">
        <v>88</v>
      </c>
      <c r="B95" s="9" t="s">
        <v>274</v>
      </c>
      <c r="C95" s="10" t="s">
        <v>275</v>
      </c>
      <c r="D95" s="10" t="s">
        <v>276</v>
      </c>
      <c r="E95" s="8" t="s">
        <v>15</v>
      </c>
      <c r="F95" s="15">
        <v>2496.0</v>
      </c>
      <c r="G95" s="13">
        <f>F95*95</f>
        <v>237120</v>
      </c>
      <c r="H95" s="18" t="s">
        <v>16</v>
      </c>
    </row>
    <row r="96" spans="1:8" outlineLevel="1">
      <c r="A96" s="18">
        <v>89</v>
      </c>
      <c r="B96" s="9" t="s">
        <v>277</v>
      </c>
      <c r="C96" s="10" t="s">
        <v>278</v>
      </c>
      <c r="D96" s="10" t="s">
        <v>279</v>
      </c>
      <c r="E96" s="8" t="s">
        <v>15</v>
      </c>
      <c r="F96" s="15">
        <v>14208.0</v>
      </c>
      <c r="G96" s="13">
        <f>F96*96</f>
        <v>1363968</v>
      </c>
      <c r="H96" s="18" t="s">
        <v>16</v>
      </c>
    </row>
    <row r="97" spans="1:8" outlineLevel="1">
      <c r="A97" s="18">
        <v>90</v>
      </c>
      <c r="B97" s="9"/>
      <c r="C97" s="10" t="s">
        <v>280</v>
      </c>
      <c r="D97" s="10" t="s">
        <v>281</v>
      </c>
      <c r="E97" s="8">
        <v>1000.0</v>
      </c>
      <c r="F97" s="15">
        <v>4365.9</v>
      </c>
      <c r="G97" s="13">
        <f>F97*97</f>
        <v>423492.3</v>
      </c>
      <c r="H97" s="18" t="s">
        <v>16</v>
      </c>
    </row>
    <row r="98" spans="1:8" outlineLevel="1">
      <c r="A98" s="18">
        <v>91</v>
      </c>
      <c r="B98" s="9"/>
      <c r="C98" s="10" t="s">
        <v>282</v>
      </c>
      <c r="D98" s="10" t="s">
        <v>283</v>
      </c>
      <c r="E98" s="8">
        <v>1000.0</v>
      </c>
      <c r="F98" s="15">
        <v>2740.23</v>
      </c>
      <c r="G98" s="13">
        <f>F98*98</f>
        <v>268542.54</v>
      </c>
      <c r="H98" s="18" t="s">
        <v>16</v>
      </c>
    </row>
    <row r="99" spans="1:8" outlineLevel="1">
      <c r="A99" s="18">
        <v>92</v>
      </c>
      <c r="B99" s="9" t="s">
        <v>284</v>
      </c>
      <c r="C99" s="10" t="s">
        <v>285</v>
      </c>
      <c r="D99" s="10" t="s">
        <v>286</v>
      </c>
      <c r="E99" s="8" t="s">
        <v>15</v>
      </c>
      <c r="F99" s="15">
        <v>660.0</v>
      </c>
      <c r="G99" s="13">
        <f>F99*99</f>
        <v>65340</v>
      </c>
      <c r="H99" s="18" t="s">
        <v>16</v>
      </c>
    </row>
    <row r="100" spans="1:8" outlineLevel="1">
      <c r="A100" s="18">
        <v>93</v>
      </c>
      <c r="B100" s="9" t="s">
        <v>287</v>
      </c>
      <c r="C100" s="10" t="s">
        <v>288</v>
      </c>
      <c r="D100" s="10" t="s">
        <v>289</v>
      </c>
      <c r="E100" s="8" t="s">
        <v>15</v>
      </c>
      <c r="F100" s="15">
        <v>660.0</v>
      </c>
      <c r="G100" s="13">
        <f>F100*100</f>
        <v>66000</v>
      </c>
      <c r="H100" s="18" t="s">
        <v>16</v>
      </c>
    </row>
    <row r="101" spans="1:8" outlineLevel="1">
      <c r="A101" s="18">
        <v>94</v>
      </c>
      <c r="B101" s="9" t="s">
        <v>290</v>
      </c>
      <c r="C101" s="10" t="s">
        <v>291</v>
      </c>
      <c r="D101" s="10" t="s">
        <v>292</v>
      </c>
      <c r="E101" s="8" t="s">
        <v>15</v>
      </c>
      <c r="F101" s="15">
        <v>672.0</v>
      </c>
      <c r="G101" s="13">
        <f>F101*101</f>
        <v>67872</v>
      </c>
      <c r="H101" s="18" t="s">
        <v>16</v>
      </c>
    </row>
    <row r="102" spans="1:8" outlineLevel="1">
      <c r="A102" s="18">
        <v>95</v>
      </c>
      <c r="B102" s="9" t="s">
        <v>293</v>
      </c>
      <c r="C102" s="10" t="s">
        <v>294</v>
      </c>
      <c r="D102" s="10" t="s">
        <v>295</v>
      </c>
      <c r="E102" s="8" t="s">
        <v>15</v>
      </c>
      <c r="F102" s="15">
        <v>1632.0</v>
      </c>
      <c r="G102" s="13">
        <f>F102*102</f>
        <v>166464</v>
      </c>
      <c r="H102" s="18" t="s">
        <v>16</v>
      </c>
    </row>
    <row r="103" spans="1:8" outlineLevel="1">
      <c r="A103" s="18">
        <v>96</v>
      </c>
      <c r="B103" s="9" t="s">
        <v>296</v>
      </c>
      <c r="C103" s="10" t="s">
        <v>297</v>
      </c>
      <c r="D103" s="10" t="s">
        <v>298</v>
      </c>
      <c r="E103" s="8">
        <v>1000.0</v>
      </c>
      <c r="F103" s="15">
        <v>534.85</v>
      </c>
      <c r="G103" s="13">
        <f>F103*103</f>
        <v>55089.55</v>
      </c>
      <c r="H103" s="18" t="s">
        <v>16</v>
      </c>
    </row>
    <row r="104" spans="1:8" outlineLevel="1">
      <c r="A104" s="18">
        <v>97</v>
      </c>
      <c r="B104" s="9" t="s">
        <v>299</v>
      </c>
      <c r="C104" s="10" t="s">
        <v>300</v>
      </c>
      <c r="D104" s="10" t="s">
        <v>301</v>
      </c>
      <c r="E104" s="8" t="s">
        <v>15</v>
      </c>
      <c r="F104" s="15">
        <v>3520.0</v>
      </c>
      <c r="G104" s="13">
        <f>F104*104</f>
        <v>366080</v>
      </c>
      <c r="H104" s="18" t="s">
        <v>16</v>
      </c>
    </row>
    <row r="105" spans="1:8" outlineLevel="1">
      <c r="A105" s="18">
        <v>98</v>
      </c>
      <c r="B105" s="9" t="s">
        <v>302</v>
      </c>
      <c r="C105" s="10" t="s">
        <v>303</v>
      </c>
      <c r="D105" s="10" t="s">
        <v>304</v>
      </c>
      <c r="E105" s="8" t="s">
        <v>15</v>
      </c>
      <c r="F105" s="15">
        <v>1760.0</v>
      </c>
      <c r="G105" s="13">
        <f>F105*105</f>
        <v>184800</v>
      </c>
      <c r="H105" s="18" t="s">
        <v>16</v>
      </c>
    </row>
    <row r="106" spans="1:8" outlineLevel="1">
      <c r="A106" s="18">
        <v>99</v>
      </c>
      <c r="B106" s="9" t="s">
        <v>305</v>
      </c>
      <c r="C106" s="10" t="s">
        <v>306</v>
      </c>
      <c r="D106" s="10" t="s">
        <v>307</v>
      </c>
      <c r="E106" s="8" t="s">
        <v>15</v>
      </c>
      <c r="F106" s="15">
        <v>2033.0</v>
      </c>
      <c r="G106" s="13">
        <f>F106*106</f>
        <v>215498</v>
      </c>
      <c r="H106" s="18" t="s">
        <v>16</v>
      </c>
    </row>
    <row r="107" spans="1:8" outlineLevel="1">
      <c r="A107" s="18">
        <v>100</v>
      </c>
      <c r="B107" s="9" t="s">
        <v>308</v>
      </c>
      <c r="C107" s="10" t="s">
        <v>309</v>
      </c>
      <c r="D107" s="10" t="s">
        <v>310</v>
      </c>
      <c r="E107" s="8" t="s">
        <v>15</v>
      </c>
      <c r="F107" s="15">
        <v>2140.0</v>
      </c>
      <c r="G107" s="13">
        <f>F107*107</f>
        <v>228980</v>
      </c>
      <c r="H107" s="18" t="s">
        <v>16</v>
      </c>
    </row>
    <row r="108" spans="1:8" outlineLevel="1">
      <c r="A108" s="18">
        <v>101</v>
      </c>
      <c r="B108" s="9" t="s">
        <v>311</v>
      </c>
      <c r="C108" s="10" t="s">
        <v>312</v>
      </c>
      <c r="D108" s="10" t="s">
        <v>313</v>
      </c>
      <c r="E108" s="8">
        <v>1000.0</v>
      </c>
      <c r="F108" s="15">
        <v>285.88</v>
      </c>
      <c r="G108" s="13">
        <f>F108*108</f>
        <v>30875.04</v>
      </c>
      <c r="H108" s="18" t="s">
        <v>16</v>
      </c>
    </row>
    <row r="109" spans="1:8" outlineLevel="1">
      <c r="A109" s="18">
        <v>102</v>
      </c>
      <c r="B109" s="9" t="s">
        <v>314</v>
      </c>
      <c r="C109" s="10" t="s">
        <v>315</v>
      </c>
      <c r="D109" s="10" t="s">
        <v>316</v>
      </c>
      <c r="E109" s="8">
        <v>1000.0</v>
      </c>
      <c r="F109" s="15">
        <v>135.05</v>
      </c>
      <c r="G109" s="13">
        <f>F109*109</f>
        <v>14720.45</v>
      </c>
      <c r="H109" s="18" t="s">
        <v>16</v>
      </c>
    </row>
    <row r="110" spans="1:8" outlineLevel="1">
      <c r="A110" s="18">
        <v>103</v>
      </c>
      <c r="B110" s="9" t="s">
        <v>317</v>
      </c>
      <c r="C110" s="10" t="s">
        <v>318</v>
      </c>
      <c r="D110" s="10" t="s">
        <v>319</v>
      </c>
      <c r="E110" s="8">
        <v>1000.0</v>
      </c>
      <c r="F110" s="15">
        <v>199.5</v>
      </c>
      <c r="G110" s="13">
        <f>F110*110</f>
        <v>21945</v>
      </c>
      <c r="H110" s="18" t="s">
        <v>16</v>
      </c>
    </row>
    <row r="111" spans="1:8" outlineLevel="1">
      <c r="A111" s="18">
        <v>104</v>
      </c>
      <c r="B111" s="9" t="s">
        <v>320</v>
      </c>
      <c r="C111" s="10" t="s">
        <v>321</v>
      </c>
      <c r="D111" s="10" t="s">
        <v>322</v>
      </c>
      <c r="E111" s="8">
        <v>1000.0</v>
      </c>
      <c r="F111" s="15">
        <v>200.0</v>
      </c>
      <c r="G111" s="13">
        <f>F111*111</f>
        <v>22200</v>
      </c>
      <c r="H111" s="18" t="s">
        <v>16</v>
      </c>
    </row>
    <row r="112" spans="1:8" outlineLevel="1">
      <c r="A112" s="18">
        <v>105</v>
      </c>
      <c r="B112" s="9" t="s">
        <v>323</v>
      </c>
      <c r="C112" s="10" t="s">
        <v>324</v>
      </c>
      <c r="D112" s="10" t="s">
        <v>325</v>
      </c>
      <c r="E112" s="8">
        <v>1000.0</v>
      </c>
      <c r="F112" s="15">
        <v>292.8</v>
      </c>
      <c r="G112" s="13">
        <f>F112*112</f>
        <v>32793.6</v>
      </c>
      <c r="H112" s="18" t="s">
        <v>16</v>
      </c>
    </row>
    <row r="113" spans="1:8" outlineLevel="1">
      <c r="A113" s="18">
        <v>106</v>
      </c>
      <c r="B113" s="9" t="s">
        <v>326</v>
      </c>
      <c r="C113" s="10" t="s">
        <v>327</v>
      </c>
      <c r="D113" s="10" t="s">
        <v>328</v>
      </c>
      <c r="E113" s="8">
        <v>1000.0</v>
      </c>
      <c r="F113" s="15">
        <v>975.0</v>
      </c>
      <c r="G113" s="13">
        <f>F113*113</f>
        <v>110175</v>
      </c>
      <c r="H113" s="18" t="s">
        <v>16</v>
      </c>
    </row>
    <row r="114" spans="1:8" outlineLevel="1">
      <c r="A114" s="18">
        <v>107</v>
      </c>
      <c r="B114" s="9" t="s">
        <v>329</v>
      </c>
      <c r="C114" s="10" t="s">
        <v>330</v>
      </c>
      <c r="D114" s="10" t="s">
        <v>331</v>
      </c>
      <c r="E114" s="8">
        <v>1000.0</v>
      </c>
      <c r="F114" s="15">
        <v>562.5</v>
      </c>
      <c r="G114" s="13">
        <f>F114*114</f>
        <v>64125</v>
      </c>
      <c r="H114" s="18" t="s">
        <v>16</v>
      </c>
    </row>
    <row r="115" spans="1:8" outlineLevel="1">
      <c r="A115" s="18">
        <v>108</v>
      </c>
      <c r="B115" s="9" t="s">
        <v>332</v>
      </c>
      <c r="C115" s="10" t="s">
        <v>333</v>
      </c>
      <c r="D115" s="10" t="s">
        <v>334</v>
      </c>
      <c r="E115" s="8">
        <v>1000.0</v>
      </c>
      <c r="F115" s="15">
        <v>200.0</v>
      </c>
      <c r="G115" s="13">
        <f>F115*115</f>
        <v>23000</v>
      </c>
      <c r="H115" s="18" t="s">
        <v>16</v>
      </c>
    </row>
    <row r="116" spans="1:8" outlineLevel="1">
      <c r="A116" s="18">
        <v>109</v>
      </c>
      <c r="B116" s="9" t="s">
        <v>335</v>
      </c>
      <c r="C116" s="10" t="s">
        <v>336</v>
      </c>
      <c r="D116" s="10" t="s">
        <v>337</v>
      </c>
      <c r="E116" s="8">
        <v>1000.0</v>
      </c>
      <c r="F116" s="15">
        <v>454.86</v>
      </c>
      <c r="G116" s="13">
        <f>F116*116</f>
        <v>52763.76</v>
      </c>
      <c r="H116" s="18" t="s">
        <v>16</v>
      </c>
    </row>
    <row r="117" spans="1:8" outlineLevel="1">
      <c r="A117" s="18">
        <v>110</v>
      </c>
      <c r="B117" s="9" t="s">
        <v>338</v>
      </c>
      <c r="C117" s="10" t="s">
        <v>339</v>
      </c>
      <c r="D117" s="10" t="s">
        <v>340</v>
      </c>
      <c r="E117" s="8">
        <v>1000.0</v>
      </c>
      <c r="F117" s="15">
        <v>1197.0</v>
      </c>
      <c r="G117" s="13">
        <f>F117*117</f>
        <v>140049</v>
      </c>
      <c r="H117" s="18" t="s">
        <v>16</v>
      </c>
    </row>
    <row r="118" spans="1:8" outlineLevel="1">
      <c r="A118" s="18">
        <v>111</v>
      </c>
      <c r="B118" s="9" t="s">
        <v>341</v>
      </c>
      <c r="C118" s="10" t="s">
        <v>342</v>
      </c>
      <c r="D118" s="10" t="s">
        <v>343</v>
      </c>
      <c r="E118" s="8">
        <v>1000.0</v>
      </c>
      <c r="F118" s="15">
        <v>1285.92</v>
      </c>
      <c r="G118" s="13">
        <f>F118*118</f>
        <v>151738.56</v>
      </c>
      <c r="H118" s="18" t="s">
        <v>16</v>
      </c>
    </row>
    <row r="119" spans="1:8" outlineLevel="1">
      <c r="A119" s="18">
        <v>112</v>
      </c>
      <c r="B119" s="9" t="s">
        <v>344</v>
      </c>
      <c r="C119" s="10" t="s">
        <v>345</v>
      </c>
      <c r="D119" s="10" t="s">
        <v>346</v>
      </c>
      <c r="E119" s="8" t="s">
        <v>15</v>
      </c>
      <c r="F119" s="15">
        <v>480.0</v>
      </c>
      <c r="G119" s="13">
        <f>F119*119</f>
        <v>57120</v>
      </c>
      <c r="H119" s="18" t="s">
        <v>16</v>
      </c>
    </row>
    <row r="120" spans="1:8" outlineLevel="1">
      <c r="A120" s="18">
        <v>113</v>
      </c>
      <c r="B120" s="9" t="s">
        <v>347</v>
      </c>
      <c r="C120" s="10" t="s">
        <v>345</v>
      </c>
      <c r="D120" s="10" t="s">
        <v>348</v>
      </c>
      <c r="E120" s="8">
        <v>1000.0</v>
      </c>
      <c r="F120" s="15">
        <v>3653.0</v>
      </c>
      <c r="G120" s="13">
        <f>F120*120</f>
        <v>438360</v>
      </c>
      <c r="H120" s="18" t="s">
        <v>16</v>
      </c>
    </row>
    <row r="121" spans="1:8" outlineLevel="1">
      <c r="A121" s="18">
        <v>114</v>
      </c>
      <c r="B121" s="9" t="s">
        <v>349</v>
      </c>
      <c r="C121" s="10" t="s">
        <v>350</v>
      </c>
      <c r="D121" s="10" t="s">
        <v>351</v>
      </c>
      <c r="E121" s="8" t="s">
        <v>15</v>
      </c>
      <c r="F121" s="15">
        <v>530.0</v>
      </c>
      <c r="G121" s="13">
        <f>F121*121</f>
        <v>64130</v>
      </c>
      <c r="H121" s="18" t="s">
        <v>16</v>
      </c>
    </row>
    <row r="122" spans="1:8" outlineLevel="1">
      <c r="A122" s="18">
        <v>115</v>
      </c>
      <c r="B122" s="9" t="s">
        <v>352</v>
      </c>
      <c r="C122" s="10" t="s">
        <v>353</v>
      </c>
      <c r="D122" s="10" t="s">
        <v>354</v>
      </c>
      <c r="E122" s="8" t="s">
        <v>15</v>
      </c>
      <c r="F122" s="15">
        <v>3685.0</v>
      </c>
      <c r="G122" s="13">
        <f>F122*122</f>
        <v>449570</v>
      </c>
      <c r="H122" s="18" t="s">
        <v>16</v>
      </c>
    </row>
    <row r="123" spans="1:8" outlineLevel="1">
      <c r="A123" s="18">
        <v>116</v>
      </c>
      <c r="B123" s="9" t="s">
        <v>355</v>
      </c>
      <c r="C123" s="10" t="s">
        <v>356</v>
      </c>
      <c r="D123" s="10" t="s">
        <v>357</v>
      </c>
      <c r="E123" s="8" t="s">
        <v>15</v>
      </c>
      <c r="F123" s="15">
        <v>1760.0</v>
      </c>
      <c r="G123" s="13">
        <f>F123*123</f>
        <v>216480</v>
      </c>
      <c r="H123" s="18" t="s">
        <v>16</v>
      </c>
    </row>
    <row r="124" spans="1:8" outlineLevel="1">
      <c r="A124" s="18">
        <v>117</v>
      </c>
      <c r="B124" s="9" t="s">
        <v>358</v>
      </c>
      <c r="C124" s="10" t="s">
        <v>359</v>
      </c>
      <c r="D124" s="10" t="s">
        <v>360</v>
      </c>
      <c r="E124" s="8">
        <v>1000.0</v>
      </c>
      <c r="F124" s="15">
        <v>778.5</v>
      </c>
      <c r="G124" s="13">
        <f>F124*124</f>
        <v>96534</v>
      </c>
      <c r="H124" s="18" t="s">
        <v>16</v>
      </c>
    </row>
    <row r="125" spans="1:8" outlineLevel="1">
      <c r="A125" s="18">
        <v>118</v>
      </c>
      <c r="B125" s="9" t="s">
        <v>361</v>
      </c>
      <c r="C125" s="10" t="s">
        <v>362</v>
      </c>
      <c r="D125" s="10" t="s">
        <v>363</v>
      </c>
      <c r="E125" s="8">
        <v>1000.0</v>
      </c>
      <c r="F125" s="15">
        <v>726.18</v>
      </c>
      <c r="G125" s="13">
        <f>F125*125</f>
        <v>90772.5</v>
      </c>
      <c r="H125" s="18" t="s">
        <v>16</v>
      </c>
    </row>
    <row r="126" spans="1:8" outlineLevel="1">
      <c r="A126" s="18">
        <v>119</v>
      </c>
      <c r="B126" s="9" t="s">
        <v>364</v>
      </c>
      <c r="C126" s="10" t="s">
        <v>365</v>
      </c>
      <c r="D126" s="10" t="s">
        <v>366</v>
      </c>
      <c r="E126" s="8">
        <v>1000.0</v>
      </c>
      <c r="F126" s="15">
        <v>661.5</v>
      </c>
      <c r="G126" s="13">
        <f>F126*126</f>
        <v>83349</v>
      </c>
      <c r="H126" s="18" t="s">
        <v>16</v>
      </c>
    </row>
    <row r="127" spans="1:8" outlineLevel="1">
      <c r="A127" s="18">
        <v>120</v>
      </c>
      <c r="B127" s="9" t="s">
        <v>367</v>
      </c>
      <c r="C127" s="10" t="s">
        <v>368</v>
      </c>
      <c r="D127" s="10" t="s">
        <v>369</v>
      </c>
      <c r="E127" s="8">
        <v>1000.0</v>
      </c>
      <c r="F127" s="15">
        <v>762.66</v>
      </c>
      <c r="G127" s="13">
        <f>F127*127</f>
        <v>96857.82</v>
      </c>
      <c r="H127" s="18" t="s">
        <v>16</v>
      </c>
    </row>
    <row r="128" spans="1:8" outlineLevel="1">
      <c r="A128" s="18">
        <v>121</v>
      </c>
      <c r="B128" s="9" t="s">
        <v>370</v>
      </c>
      <c r="C128" s="10" t="s">
        <v>371</v>
      </c>
      <c r="D128" s="10" t="s">
        <v>372</v>
      </c>
      <c r="E128" s="8">
        <v>1000.0</v>
      </c>
      <c r="F128" s="15">
        <v>861.84</v>
      </c>
      <c r="G128" s="13">
        <f>F128*128</f>
        <v>110315.52</v>
      </c>
      <c r="H128" s="18" t="s">
        <v>16</v>
      </c>
    </row>
    <row r="129" spans="1:8" outlineLevel="1">
      <c r="A129" s="18">
        <v>122</v>
      </c>
      <c r="B129" s="9" t="s">
        <v>373</v>
      </c>
      <c r="C129" s="10" t="s">
        <v>374</v>
      </c>
      <c r="D129" s="10" t="s">
        <v>375</v>
      </c>
      <c r="E129" s="8">
        <v>1000.0</v>
      </c>
      <c r="F129" s="15">
        <v>297.83</v>
      </c>
      <c r="G129" s="13">
        <f>F129*129</f>
        <v>38420.07</v>
      </c>
      <c r="H129" s="18" t="s">
        <v>16</v>
      </c>
    </row>
    <row r="130" spans="1:8" outlineLevel="1">
      <c r="A130" s="18">
        <v>123</v>
      </c>
      <c r="B130" s="9" t="s">
        <v>376</v>
      </c>
      <c r="C130" s="10" t="s">
        <v>374</v>
      </c>
      <c r="D130" s="10" t="s">
        <v>377</v>
      </c>
      <c r="E130" s="8">
        <v>1000.0</v>
      </c>
      <c r="F130" s="15">
        <v>1374.5</v>
      </c>
      <c r="G130" s="13">
        <f>F130*130</f>
        <v>178685</v>
      </c>
      <c r="H130" s="18" t="s">
        <v>16</v>
      </c>
    </row>
    <row r="131" spans="1:8" outlineLevel="1">
      <c r="A131" s="18">
        <v>124</v>
      </c>
      <c r="B131" s="9" t="s">
        <v>378</v>
      </c>
      <c r="C131" s="10" t="s">
        <v>379</v>
      </c>
      <c r="D131" s="10" t="s">
        <v>380</v>
      </c>
      <c r="E131" s="8">
        <v>1000.0</v>
      </c>
      <c r="F131" s="15">
        <v>1189.01</v>
      </c>
      <c r="G131" s="13">
        <f>F131*131</f>
        <v>155760.31</v>
      </c>
      <c r="H131" s="18" t="s">
        <v>16</v>
      </c>
    </row>
    <row r="132" spans="1:8" outlineLevel="1">
      <c r="A132" s="18">
        <v>125</v>
      </c>
      <c r="B132" s="9" t="s">
        <v>381</v>
      </c>
      <c r="C132" s="10" t="s">
        <v>382</v>
      </c>
      <c r="D132" s="10" t="s">
        <v>383</v>
      </c>
      <c r="E132" s="8">
        <v>1000.0</v>
      </c>
      <c r="F132" s="15">
        <v>953.38</v>
      </c>
      <c r="G132" s="13">
        <f>F132*132</f>
        <v>125846.16</v>
      </c>
      <c r="H132" s="18" t="s">
        <v>16</v>
      </c>
    </row>
    <row r="133" spans="1:8" outlineLevel="1">
      <c r="A133" s="18">
        <v>126</v>
      </c>
      <c r="B133" s="9" t="s">
        <v>384</v>
      </c>
      <c r="C133" s="10" t="s">
        <v>385</v>
      </c>
      <c r="D133" s="10" t="s">
        <v>386</v>
      </c>
      <c r="E133" s="8">
        <v>1000.0</v>
      </c>
      <c r="F133" s="15">
        <v>360.42</v>
      </c>
      <c r="G133" s="13">
        <f>F133*133</f>
        <v>47935.86</v>
      </c>
      <c r="H133" s="18" t="s">
        <v>16</v>
      </c>
    </row>
    <row r="134" spans="1:8" outlineLevel="1">
      <c r="A134" s="18">
        <v>127</v>
      </c>
      <c r="B134" s="9" t="s">
        <v>387</v>
      </c>
      <c r="C134" s="10" t="s">
        <v>388</v>
      </c>
      <c r="D134" s="10" t="s">
        <v>389</v>
      </c>
      <c r="E134" s="8">
        <v>1000.0</v>
      </c>
      <c r="F134" s="15">
        <v>288.75</v>
      </c>
      <c r="G134" s="13">
        <f>F134*134</f>
        <v>38692.5</v>
      </c>
      <c r="H134" s="18" t="s">
        <v>16</v>
      </c>
    </row>
    <row r="135" spans="1:8" outlineLevel="1">
      <c r="A135" s="18">
        <v>128</v>
      </c>
      <c r="B135" s="9" t="s">
        <v>390</v>
      </c>
      <c r="C135" s="10" t="s">
        <v>391</v>
      </c>
      <c r="D135" s="10" t="s">
        <v>392</v>
      </c>
      <c r="E135" s="8">
        <v>1000.0</v>
      </c>
      <c r="F135" s="15">
        <v>288.75</v>
      </c>
      <c r="G135" s="13">
        <f>F135*135</f>
        <v>38981.25</v>
      </c>
      <c r="H135" s="18" t="s">
        <v>16</v>
      </c>
    </row>
    <row r="136" spans="1:8" outlineLevel="1">
      <c r="A136" s="18">
        <v>129</v>
      </c>
      <c r="B136" s="9" t="s">
        <v>393</v>
      </c>
      <c r="C136" s="10" t="s">
        <v>394</v>
      </c>
      <c r="D136" s="10" t="s">
        <v>395</v>
      </c>
      <c r="E136" s="8">
        <v>1000.0</v>
      </c>
      <c r="F136" s="15">
        <v>235.13</v>
      </c>
      <c r="G136" s="13">
        <f>F136*136</f>
        <v>31977.68</v>
      </c>
      <c r="H136" s="18" t="s">
        <v>16</v>
      </c>
    </row>
    <row r="137" spans="1:8" outlineLevel="1">
      <c r="A137" s="18">
        <v>130</v>
      </c>
      <c r="B137" s="9" t="s">
        <v>396</v>
      </c>
      <c r="C137" s="10" t="s">
        <v>397</v>
      </c>
      <c r="D137" s="10" t="s">
        <v>398</v>
      </c>
      <c r="E137" s="8">
        <v>1000.0</v>
      </c>
      <c r="F137" s="15">
        <v>390.0</v>
      </c>
      <c r="G137" s="13">
        <f>F137*137</f>
        <v>53430</v>
      </c>
      <c r="H137" s="18" t="s">
        <v>16</v>
      </c>
    </row>
    <row r="138" spans="1:8" outlineLevel="1">
      <c r="A138" s="18">
        <v>131</v>
      </c>
      <c r="B138" s="9" t="s">
        <v>399</v>
      </c>
      <c r="C138" s="10" t="s">
        <v>400</v>
      </c>
      <c r="D138" s="10" t="s">
        <v>401</v>
      </c>
      <c r="E138" s="8">
        <v>1000.0</v>
      </c>
      <c r="F138" s="15">
        <v>323.23</v>
      </c>
      <c r="G138" s="13">
        <f>F138*138</f>
        <v>44605.74</v>
      </c>
      <c r="H138" s="18" t="s">
        <v>16</v>
      </c>
    </row>
    <row r="139" spans="1:8" outlineLevel="1">
      <c r="A139" s="18">
        <v>132</v>
      </c>
      <c r="B139" s="9" t="s">
        <v>402</v>
      </c>
      <c r="C139" s="10" t="s">
        <v>403</v>
      </c>
      <c r="D139" s="10" t="s">
        <v>404</v>
      </c>
      <c r="E139" s="8">
        <v>1000.0</v>
      </c>
      <c r="F139" s="15">
        <v>439.85</v>
      </c>
      <c r="G139" s="13">
        <f>F139*139</f>
        <v>61139.15</v>
      </c>
      <c r="H139" s="18" t="s">
        <v>16</v>
      </c>
    </row>
    <row r="140" spans="1:8" outlineLevel="1">
      <c r="A140" s="18">
        <v>133</v>
      </c>
      <c r="B140" s="9" t="s">
        <v>405</v>
      </c>
      <c r="C140" s="10" t="s">
        <v>406</v>
      </c>
      <c r="D140" s="10" t="s">
        <v>407</v>
      </c>
      <c r="E140" s="8">
        <v>1000.0</v>
      </c>
      <c r="F140" s="15">
        <v>327.75</v>
      </c>
      <c r="G140" s="13">
        <f>F140*140</f>
        <v>45885</v>
      </c>
      <c r="H140" s="18" t="s">
        <v>16</v>
      </c>
    </row>
    <row r="141" spans="1:8" outlineLevel="1">
      <c r="A141" s="18">
        <v>134</v>
      </c>
      <c r="B141" s="9" t="s">
        <v>408</v>
      </c>
      <c r="C141" s="10" t="s">
        <v>409</v>
      </c>
      <c r="D141" s="10" t="s">
        <v>410</v>
      </c>
      <c r="E141" s="8">
        <v>1000.0</v>
      </c>
      <c r="F141" s="15">
        <v>391.88</v>
      </c>
      <c r="G141" s="13">
        <f>F141*141</f>
        <v>55255.08</v>
      </c>
      <c r="H141" s="18" t="s">
        <v>16</v>
      </c>
    </row>
    <row r="142" spans="1:8" outlineLevel="1">
      <c r="A142" s="18">
        <v>135</v>
      </c>
      <c r="B142" s="9" t="s">
        <v>411</v>
      </c>
      <c r="C142" s="10" t="s">
        <v>412</v>
      </c>
      <c r="D142" s="10" t="s">
        <v>413</v>
      </c>
      <c r="E142" s="8">
        <v>1000.0</v>
      </c>
      <c r="F142" s="15">
        <v>373.35</v>
      </c>
      <c r="G142" s="13">
        <f>F142*142</f>
        <v>53015.7</v>
      </c>
      <c r="H142" s="18" t="s">
        <v>16</v>
      </c>
    </row>
    <row r="143" spans="1:8" outlineLevel="1">
      <c r="A143" s="18">
        <v>136</v>
      </c>
      <c r="B143" s="9" t="s">
        <v>414</v>
      </c>
      <c r="C143" s="10" t="s">
        <v>415</v>
      </c>
      <c r="D143" s="10" t="s">
        <v>416</v>
      </c>
      <c r="E143" s="8">
        <v>1000.0</v>
      </c>
      <c r="F143" s="15">
        <v>267.9</v>
      </c>
      <c r="G143" s="13">
        <f>F143*143</f>
        <v>38309.7</v>
      </c>
      <c r="H143" s="18" t="s">
        <v>16</v>
      </c>
    </row>
    <row r="144" spans="1:8" outlineLevel="1">
      <c r="A144" s="18">
        <v>137</v>
      </c>
      <c r="B144" s="9" t="s">
        <v>417</v>
      </c>
      <c r="C144" s="10" t="s">
        <v>418</v>
      </c>
      <c r="D144" s="10" t="s">
        <v>419</v>
      </c>
      <c r="E144" s="8">
        <v>1000.0</v>
      </c>
      <c r="F144" s="15">
        <v>143.93</v>
      </c>
      <c r="G144" s="13">
        <f>F144*144</f>
        <v>20725.92</v>
      </c>
      <c r="H144" s="18" t="s">
        <v>16</v>
      </c>
    </row>
    <row r="145" spans="1:8" outlineLevel="1">
      <c r="A145" s="18">
        <v>138</v>
      </c>
      <c r="B145" s="9" t="s">
        <v>420</v>
      </c>
      <c r="C145" s="10" t="s">
        <v>421</v>
      </c>
      <c r="D145" s="10" t="s">
        <v>422</v>
      </c>
      <c r="E145" s="8">
        <v>1000.0</v>
      </c>
      <c r="F145" s="15">
        <v>391.35</v>
      </c>
      <c r="G145" s="13">
        <f>F145*145</f>
        <v>56745.75</v>
      </c>
      <c r="H145" s="18" t="s">
        <v>16</v>
      </c>
    </row>
    <row r="146" spans="1:8" outlineLevel="1">
      <c r="A146" s="18">
        <v>139</v>
      </c>
      <c r="B146" s="9" t="s">
        <v>423</v>
      </c>
      <c r="C146" s="10" t="s">
        <v>424</v>
      </c>
      <c r="D146" s="10" t="s">
        <v>425</v>
      </c>
      <c r="E146" s="8">
        <v>1000.0</v>
      </c>
      <c r="F146" s="15">
        <v>349.13</v>
      </c>
      <c r="G146" s="13">
        <f>F146*146</f>
        <v>50972.98</v>
      </c>
      <c r="H146" s="18" t="s">
        <v>16</v>
      </c>
    </row>
    <row r="147" spans="1:8" outlineLevel="1">
      <c r="A147" s="18">
        <v>140</v>
      </c>
      <c r="B147" s="9" t="s">
        <v>426</v>
      </c>
      <c r="C147" s="10" t="s">
        <v>427</v>
      </c>
      <c r="D147" s="10" t="s">
        <v>428</v>
      </c>
      <c r="E147" s="8">
        <v>1000.0</v>
      </c>
      <c r="F147" s="15">
        <v>742.5</v>
      </c>
      <c r="G147" s="13">
        <f>F147*147</f>
        <v>109147.5</v>
      </c>
      <c r="H147" s="18" t="s">
        <v>16</v>
      </c>
    </row>
    <row r="148" spans="1:8" outlineLevel="1">
      <c r="A148" s="18">
        <v>141</v>
      </c>
      <c r="B148" s="9" t="s">
        <v>429</v>
      </c>
      <c r="C148" s="10" t="s">
        <v>430</v>
      </c>
      <c r="D148" s="10" t="s">
        <v>431</v>
      </c>
      <c r="E148" s="8">
        <v>1000.0</v>
      </c>
      <c r="F148" s="15">
        <v>436.05</v>
      </c>
      <c r="G148" s="13">
        <f>F148*148</f>
        <v>64535.4</v>
      </c>
      <c r="H148" s="18" t="s">
        <v>16</v>
      </c>
    </row>
    <row r="149" spans="1:8" outlineLevel="1">
      <c r="A149" s="18">
        <v>142</v>
      </c>
      <c r="B149" s="9" t="s">
        <v>432</v>
      </c>
      <c r="C149" s="10" t="s">
        <v>433</v>
      </c>
      <c r="D149" s="10" t="s">
        <v>434</v>
      </c>
      <c r="E149" s="8">
        <v>1000.0</v>
      </c>
      <c r="F149" s="15">
        <v>930.0</v>
      </c>
      <c r="G149" s="13">
        <f>F149*149</f>
        <v>138570</v>
      </c>
      <c r="H149" s="18" t="s">
        <v>16</v>
      </c>
    </row>
    <row r="150" spans="1:8" outlineLevel="1">
      <c r="A150" s="18">
        <v>143</v>
      </c>
      <c r="B150" s="9" t="s">
        <v>435</v>
      </c>
      <c r="C150" s="10" t="s">
        <v>436</v>
      </c>
      <c r="D150" s="10" t="s">
        <v>437</v>
      </c>
      <c r="E150" s="8">
        <v>1000.0</v>
      </c>
      <c r="F150" s="15">
        <v>2500.0</v>
      </c>
      <c r="G150" s="13">
        <f>F150*150</f>
        <v>375000</v>
      </c>
      <c r="H150" s="18" t="s">
        <v>16</v>
      </c>
    </row>
    <row r="151" spans="1:8" outlineLevel="1">
      <c r="A151" s="18">
        <v>144</v>
      </c>
      <c r="B151" s="9" t="s">
        <v>438</v>
      </c>
      <c r="C151" s="10" t="s">
        <v>439</v>
      </c>
      <c r="D151" s="10" t="s">
        <v>440</v>
      </c>
      <c r="E151" s="8">
        <v>1000.0</v>
      </c>
      <c r="F151" s="15">
        <v>1719.98</v>
      </c>
      <c r="G151" s="13">
        <f>F151*151</f>
        <v>259716.98</v>
      </c>
      <c r="H151" s="18" t="s">
        <v>16</v>
      </c>
    </row>
    <row r="152" spans="1:8" outlineLevel="1">
      <c r="A152" s="18">
        <v>145</v>
      </c>
      <c r="B152" s="9" t="s">
        <v>441</v>
      </c>
      <c r="C152" s="10" t="s">
        <v>442</v>
      </c>
      <c r="D152" s="10" t="s">
        <v>443</v>
      </c>
      <c r="E152" s="8">
        <v>1000.0</v>
      </c>
      <c r="F152" s="15">
        <v>1523.33</v>
      </c>
      <c r="G152" s="13">
        <f>F152*152</f>
        <v>231546.16</v>
      </c>
      <c r="H152" s="18" t="s">
        <v>16</v>
      </c>
    </row>
    <row r="153" spans="1:8" outlineLevel="1">
      <c r="A153" s="18">
        <v>146</v>
      </c>
      <c r="B153" s="9" t="s">
        <v>444</v>
      </c>
      <c r="C153" s="10" t="s">
        <v>445</v>
      </c>
      <c r="D153" s="10" t="s">
        <v>446</v>
      </c>
      <c r="E153" s="8">
        <v>1000.0</v>
      </c>
      <c r="F153" s="15">
        <v>731.5</v>
      </c>
      <c r="G153" s="13">
        <f>F153*153</f>
        <v>111919.5</v>
      </c>
      <c r="H153" s="18" t="s">
        <v>16</v>
      </c>
    </row>
    <row r="154" spans="1:8" outlineLevel="1">
      <c r="A154" s="18">
        <v>147</v>
      </c>
      <c r="B154" s="9" t="s">
        <v>447</v>
      </c>
      <c r="C154" s="10" t="s">
        <v>448</v>
      </c>
      <c r="D154" s="10" t="s">
        <v>449</v>
      </c>
      <c r="E154" s="8">
        <v>1000.0</v>
      </c>
      <c r="F154" s="15">
        <v>540.5</v>
      </c>
      <c r="G154" s="13">
        <f>F154*154</f>
        <v>83237</v>
      </c>
      <c r="H154" s="18" t="s">
        <v>16</v>
      </c>
    </row>
    <row r="155" spans="1:8" outlineLevel="1">
      <c r="A155" s="18">
        <v>148</v>
      </c>
      <c r="B155" s="9" t="s">
        <v>450</v>
      </c>
      <c r="C155" s="10" t="s">
        <v>451</v>
      </c>
      <c r="D155" s="10" t="s">
        <v>452</v>
      </c>
      <c r="E155" s="8">
        <v>1000.0</v>
      </c>
      <c r="F155" s="15">
        <v>359.27</v>
      </c>
      <c r="G155" s="13">
        <f>F155*155</f>
        <v>55686.85</v>
      </c>
      <c r="H155" s="18" t="s">
        <v>16</v>
      </c>
    </row>
    <row r="156" spans="1:8" outlineLevel="1">
      <c r="A156" s="18">
        <v>149</v>
      </c>
      <c r="B156" s="9" t="s">
        <v>453</v>
      </c>
      <c r="C156" s="10" t="s">
        <v>454</v>
      </c>
      <c r="D156" s="10" t="s">
        <v>455</v>
      </c>
      <c r="E156" s="8">
        <v>1000.0</v>
      </c>
      <c r="F156" s="15">
        <v>540.0</v>
      </c>
      <c r="G156" s="13">
        <f>F156*156</f>
        <v>84240</v>
      </c>
      <c r="H156" s="18" t="s">
        <v>16</v>
      </c>
    </row>
    <row r="157" spans="1:8" outlineLevel="1">
      <c r="A157" s="18">
        <v>150</v>
      </c>
      <c r="B157" s="9" t="s">
        <v>456</v>
      </c>
      <c r="C157" s="10" t="s">
        <v>457</v>
      </c>
      <c r="D157" s="10" t="s">
        <v>458</v>
      </c>
      <c r="E157" s="8">
        <v>1000.0</v>
      </c>
      <c r="F157" s="15">
        <v>420.0</v>
      </c>
      <c r="G157" s="13">
        <f>F157*157</f>
        <v>65940</v>
      </c>
      <c r="H157" s="18" t="s">
        <v>16</v>
      </c>
    </row>
    <row r="158" spans="1:8" outlineLevel="1">
      <c r="A158" s="18">
        <v>151</v>
      </c>
      <c r="B158" s="9" t="s">
        <v>459</v>
      </c>
      <c r="C158" s="10" t="s">
        <v>460</v>
      </c>
      <c r="D158" s="10" t="s">
        <v>461</v>
      </c>
      <c r="E158" s="8">
        <v>1000.0</v>
      </c>
      <c r="F158" s="15">
        <v>540.0</v>
      </c>
      <c r="G158" s="13">
        <f>F158*158</f>
        <v>85320</v>
      </c>
      <c r="H158" s="18" t="s">
        <v>16</v>
      </c>
    </row>
    <row r="159" spans="1:8" outlineLevel="1">
      <c r="A159" s="18">
        <v>152</v>
      </c>
      <c r="B159" s="9" t="s">
        <v>462</v>
      </c>
      <c r="C159" s="10" t="s">
        <v>463</v>
      </c>
      <c r="D159" s="10" t="s">
        <v>464</v>
      </c>
      <c r="E159" s="8">
        <v>1000.0</v>
      </c>
      <c r="F159" s="15">
        <v>540.0</v>
      </c>
      <c r="G159" s="13">
        <f>F159*159</f>
        <v>85860</v>
      </c>
      <c r="H159" s="18" t="s">
        <v>16</v>
      </c>
    </row>
    <row r="160" spans="1:8" outlineLevel="1">
      <c r="A160" s="18">
        <v>153</v>
      </c>
      <c r="B160" s="9" t="s">
        <v>465</v>
      </c>
      <c r="C160" s="10" t="s">
        <v>466</v>
      </c>
      <c r="D160" s="10" t="s">
        <v>467</v>
      </c>
      <c r="E160" s="8">
        <v>1000.0</v>
      </c>
      <c r="F160" s="15">
        <v>2726.1</v>
      </c>
      <c r="G160" s="13">
        <f>F160*160</f>
        <v>436176</v>
      </c>
      <c r="H160" s="18" t="s">
        <v>16</v>
      </c>
    </row>
    <row r="161" spans="1:8" outlineLevel="1">
      <c r="A161" s="18">
        <v>154</v>
      </c>
      <c r="B161" s="9" t="s">
        <v>468</v>
      </c>
      <c r="C161" s="10" t="s">
        <v>469</v>
      </c>
      <c r="D161" s="10" t="s">
        <v>470</v>
      </c>
      <c r="E161" s="8">
        <v>1000.0</v>
      </c>
      <c r="F161" s="15">
        <v>1693.8</v>
      </c>
      <c r="G161" s="13">
        <f>F161*161</f>
        <v>272701.8</v>
      </c>
      <c r="H161" s="18" t="s">
        <v>16</v>
      </c>
    </row>
    <row r="162" spans="1:8" outlineLevel="1">
      <c r="A162" s="18">
        <v>155</v>
      </c>
      <c r="B162" s="9" t="s">
        <v>471</v>
      </c>
      <c r="C162" s="10" t="s">
        <v>472</v>
      </c>
      <c r="D162" s="10" t="s">
        <v>473</v>
      </c>
      <c r="E162" s="8">
        <v>1000.0</v>
      </c>
      <c r="F162" s="15">
        <v>1833.3</v>
      </c>
      <c r="G162" s="13">
        <f>F162*162</f>
        <v>296994.6</v>
      </c>
      <c r="H162" s="18" t="s">
        <v>16</v>
      </c>
    </row>
    <row r="163" spans="1:8" outlineLevel="1">
      <c r="A163" s="18">
        <v>156</v>
      </c>
      <c r="B163" s="9" t="s">
        <v>474</v>
      </c>
      <c r="C163" s="10" t="s">
        <v>475</v>
      </c>
      <c r="D163" s="10" t="s">
        <v>476</v>
      </c>
      <c r="E163" s="8">
        <v>1000.0</v>
      </c>
      <c r="F163" s="15">
        <v>1395.0</v>
      </c>
      <c r="G163" s="13">
        <f>F163*163</f>
        <v>227385</v>
      </c>
      <c r="H163" s="18" t="s">
        <v>16</v>
      </c>
    </row>
    <row r="164" spans="1:8" outlineLevel="1">
      <c r="A164" s="18">
        <v>157</v>
      </c>
      <c r="B164" s="9" t="s">
        <v>477</v>
      </c>
      <c r="C164" s="10" t="s">
        <v>478</v>
      </c>
      <c r="D164" s="10" t="s">
        <v>479</v>
      </c>
      <c r="E164" s="8">
        <v>1000.0</v>
      </c>
      <c r="F164" s="15">
        <v>1782.0</v>
      </c>
      <c r="G164" s="13">
        <f>F164*164</f>
        <v>292248</v>
      </c>
      <c r="H164" s="18" t="s">
        <v>16</v>
      </c>
    </row>
    <row r="165" spans="1:8" outlineLevel="1">
      <c r="A165" s="18">
        <v>158</v>
      </c>
      <c r="B165" s="9" t="s">
        <v>480</v>
      </c>
      <c r="C165" s="10" t="s">
        <v>481</v>
      </c>
      <c r="D165" s="10" t="s">
        <v>482</v>
      </c>
      <c r="E165" s="8">
        <v>1000.0</v>
      </c>
      <c r="F165" s="15">
        <v>2230.2</v>
      </c>
      <c r="G165" s="13">
        <f>F165*165</f>
        <v>367983</v>
      </c>
      <c r="H165" s="18" t="s">
        <v>16</v>
      </c>
    </row>
    <row r="166" spans="1:8" outlineLevel="1">
      <c r="A166" s="18">
        <v>159</v>
      </c>
      <c r="B166" s="9" t="s">
        <v>483</v>
      </c>
      <c r="C166" s="10" t="s">
        <v>484</v>
      </c>
      <c r="D166" s="10" t="s">
        <v>485</v>
      </c>
      <c r="E166" s="8">
        <v>1000.0</v>
      </c>
      <c r="F166" s="15">
        <v>2088.9</v>
      </c>
      <c r="G166" s="13">
        <f>F166*166</f>
        <v>346757.4</v>
      </c>
      <c r="H166" s="18" t="s">
        <v>16</v>
      </c>
    </row>
    <row r="167" spans="1:8" outlineLevel="1">
      <c r="A167" s="18">
        <v>160</v>
      </c>
      <c r="B167" s="9" t="s">
        <v>486</v>
      </c>
      <c r="C167" s="10" t="s">
        <v>487</v>
      </c>
      <c r="D167" s="10" t="s">
        <v>488</v>
      </c>
      <c r="E167" s="8">
        <v>1000.0</v>
      </c>
      <c r="F167" s="15">
        <v>898.32</v>
      </c>
      <c r="G167" s="13">
        <f>F167*167</f>
        <v>150019.44</v>
      </c>
      <c r="H167" s="18" t="s">
        <v>16</v>
      </c>
    </row>
    <row r="168" spans="1:8" outlineLevel="1">
      <c r="A168" s="18">
        <v>161</v>
      </c>
      <c r="B168" s="9" t="s">
        <v>489</v>
      </c>
      <c r="C168" s="10" t="s">
        <v>490</v>
      </c>
      <c r="D168" s="10" t="s">
        <v>491</v>
      </c>
      <c r="E168" s="8">
        <v>1000.0</v>
      </c>
      <c r="F168" s="15">
        <v>900.0</v>
      </c>
      <c r="G168" s="13">
        <f>F168*168</f>
        <v>151200</v>
      </c>
      <c r="H168" s="18" t="s">
        <v>16</v>
      </c>
    </row>
    <row r="169" spans="1:8" outlineLevel="1">
      <c r="A169" s="18">
        <v>162</v>
      </c>
      <c r="B169" s="9" t="s">
        <v>492</v>
      </c>
      <c r="C169" s="10" t="s">
        <v>493</v>
      </c>
      <c r="D169" s="10" t="s">
        <v>494</v>
      </c>
      <c r="E169" s="8">
        <v>1000.0</v>
      </c>
      <c r="F169" s="15">
        <v>330.0</v>
      </c>
      <c r="G169" s="13">
        <f>F169*169</f>
        <v>55770</v>
      </c>
      <c r="H169" s="18" t="s">
        <v>16</v>
      </c>
    </row>
    <row r="170" spans="1:8" outlineLevel="1">
      <c r="A170" s="18">
        <v>163</v>
      </c>
      <c r="B170" s="9" t="s">
        <v>495</v>
      </c>
      <c r="C170" s="10" t="s">
        <v>496</v>
      </c>
      <c r="D170" s="10" t="s">
        <v>497</v>
      </c>
      <c r="E170" s="8">
        <v>1000.0</v>
      </c>
      <c r="F170" s="15">
        <v>306.0</v>
      </c>
      <c r="G170" s="13">
        <f>F170*170</f>
        <v>52020</v>
      </c>
      <c r="H170" s="18" t="s">
        <v>16</v>
      </c>
    </row>
    <row r="171" spans="1:8" outlineLevel="1">
      <c r="A171" s="18">
        <v>164</v>
      </c>
      <c r="B171" s="9" t="s">
        <v>498</v>
      </c>
      <c r="C171" s="10" t="s">
        <v>499</v>
      </c>
      <c r="D171" s="10" t="s">
        <v>500</v>
      </c>
      <c r="E171" s="8">
        <v>1000.0</v>
      </c>
      <c r="F171" s="15">
        <v>300.0</v>
      </c>
      <c r="G171" s="13">
        <f>F171*171</f>
        <v>51300</v>
      </c>
      <c r="H171" s="18" t="s">
        <v>16</v>
      </c>
    </row>
    <row r="172" spans="1:8" outlineLevel="1">
      <c r="A172" s="18">
        <v>165</v>
      </c>
      <c r="B172" s="9" t="s">
        <v>501</v>
      </c>
      <c r="C172" s="10" t="s">
        <v>502</v>
      </c>
      <c r="D172" s="10" t="s">
        <v>503</v>
      </c>
      <c r="E172" s="8">
        <v>1000.0</v>
      </c>
      <c r="F172" s="15">
        <v>246.05</v>
      </c>
      <c r="G172" s="13">
        <f>F172*172</f>
        <v>42320.6</v>
      </c>
      <c r="H172" s="18" t="s">
        <v>16</v>
      </c>
    </row>
    <row r="173" spans="1:8" outlineLevel="1">
      <c r="A173" s="18">
        <v>166</v>
      </c>
      <c r="B173" s="9" t="s">
        <v>504</v>
      </c>
      <c r="C173" s="10" t="s">
        <v>505</v>
      </c>
      <c r="D173" s="10" t="s">
        <v>506</v>
      </c>
      <c r="E173" s="8">
        <v>1000.0</v>
      </c>
      <c r="F173" s="15">
        <v>360.0</v>
      </c>
      <c r="G173" s="13">
        <f>F173*173</f>
        <v>62280</v>
      </c>
      <c r="H173" s="18" t="s">
        <v>16</v>
      </c>
    </row>
    <row r="174" spans="1:8" outlineLevel="1">
      <c r="A174" s="18">
        <v>167</v>
      </c>
      <c r="B174" s="9" t="s">
        <v>507</v>
      </c>
      <c r="C174" s="10" t="s">
        <v>508</v>
      </c>
      <c r="D174" s="10" t="s">
        <v>509</v>
      </c>
      <c r="E174" s="8">
        <v>1000.0</v>
      </c>
      <c r="F174" s="15">
        <v>300.0</v>
      </c>
      <c r="G174" s="13">
        <f>F174*174</f>
        <v>52200</v>
      </c>
      <c r="H174" s="18" t="s">
        <v>16</v>
      </c>
    </row>
    <row r="175" spans="1:8" outlineLevel="1">
      <c r="A175" s="18">
        <v>168</v>
      </c>
      <c r="B175" s="9" t="s">
        <v>510</v>
      </c>
      <c r="C175" s="10" t="s">
        <v>511</v>
      </c>
      <c r="D175" s="10" t="s">
        <v>512</v>
      </c>
      <c r="E175" s="8">
        <v>1000.0</v>
      </c>
      <c r="F175" s="15">
        <v>390.0</v>
      </c>
      <c r="G175" s="13">
        <f>F175*175</f>
        <v>68250</v>
      </c>
      <c r="H175" s="18" t="s">
        <v>16</v>
      </c>
    </row>
    <row r="176" spans="1:8" outlineLevel="1">
      <c r="A176" s="18">
        <v>169</v>
      </c>
      <c r="B176" s="9" t="s">
        <v>513</v>
      </c>
      <c r="C176" s="10" t="s">
        <v>514</v>
      </c>
      <c r="D176" s="10" t="s">
        <v>515</v>
      </c>
      <c r="E176" s="8">
        <v>1000.0</v>
      </c>
      <c r="F176" s="15">
        <v>768.36</v>
      </c>
      <c r="G176" s="13">
        <f>F176*176</f>
        <v>135231.36</v>
      </c>
      <c r="H176" s="18" t="s">
        <v>16</v>
      </c>
    </row>
    <row r="177" spans="1:8" outlineLevel="1">
      <c r="A177" s="18">
        <v>170</v>
      </c>
      <c r="B177" s="9" t="s">
        <v>516</v>
      </c>
      <c r="C177" s="10" t="s">
        <v>517</v>
      </c>
      <c r="D177" s="10" t="s">
        <v>518</v>
      </c>
      <c r="E177" s="8">
        <v>1000.0</v>
      </c>
      <c r="F177" s="15">
        <v>814.5</v>
      </c>
      <c r="G177" s="13">
        <f>F177*177</f>
        <v>144166.5</v>
      </c>
      <c r="H177" s="18" t="s">
        <v>16</v>
      </c>
    </row>
    <row r="178" spans="1:8" outlineLevel="1">
      <c r="A178" s="18">
        <v>171</v>
      </c>
      <c r="B178" s="9" t="s">
        <v>519</v>
      </c>
      <c r="C178" s="10" t="s">
        <v>520</v>
      </c>
      <c r="D178" s="10" t="s">
        <v>521</v>
      </c>
      <c r="E178" s="8" t="s">
        <v>15</v>
      </c>
      <c r="F178" s="15">
        <v>2860.0</v>
      </c>
      <c r="G178" s="13">
        <f>F178*178</f>
        <v>509080</v>
      </c>
      <c r="H178" s="18" t="s">
        <v>16</v>
      </c>
    </row>
    <row r="179" spans="1:8" outlineLevel="1">
      <c r="A179" s="18">
        <v>172</v>
      </c>
      <c r="B179" s="9" t="s">
        <v>522</v>
      </c>
      <c r="C179" s="10" t="s">
        <v>523</v>
      </c>
      <c r="D179" s="10" t="s">
        <v>524</v>
      </c>
      <c r="E179" s="8">
        <v>1000.0</v>
      </c>
      <c r="F179" s="15">
        <v>1597.9</v>
      </c>
      <c r="G179" s="13">
        <f>F179*179</f>
        <v>286024.1</v>
      </c>
      <c r="H179" s="18" t="s">
        <v>16</v>
      </c>
    </row>
    <row r="180" spans="1:8" outlineLevel="1">
      <c r="A180" s="18">
        <v>173</v>
      </c>
      <c r="B180" s="9" t="s">
        <v>525</v>
      </c>
      <c r="C180" s="10" t="s">
        <v>526</v>
      </c>
      <c r="D180" s="10" t="s">
        <v>527</v>
      </c>
      <c r="E180" s="8">
        <v>1000.0</v>
      </c>
      <c r="F180" s="15">
        <v>1663.2</v>
      </c>
      <c r="G180" s="13">
        <f>F180*180</f>
        <v>299376</v>
      </c>
      <c r="H180" s="18" t="s">
        <v>16</v>
      </c>
    </row>
    <row r="181" spans="1:8" outlineLevel="1">
      <c r="A181" s="18">
        <v>174</v>
      </c>
      <c r="B181" s="9" t="s">
        <v>528</v>
      </c>
      <c r="C181" s="10" t="s">
        <v>529</v>
      </c>
      <c r="D181" s="10" t="s">
        <v>530</v>
      </c>
      <c r="E181" s="8">
        <v>1000.0</v>
      </c>
      <c r="F181" s="15">
        <v>1841.54</v>
      </c>
      <c r="G181" s="13">
        <f>F181*181</f>
        <v>333318.74</v>
      </c>
      <c r="H181" s="18" t="s">
        <v>16</v>
      </c>
    </row>
    <row r="182" spans="1:8" outlineLevel="1">
      <c r="A182" s="18">
        <v>175</v>
      </c>
      <c r="B182" s="9" t="s">
        <v>531</v>
      </c>
      <c r="C182" s="10" t="s">
        <v>532</v>
      </c>
      <c r="D182" s="10" t="s">
        <v>533</v>
      </c>
      <c r="E182" s="8" t="s">
        <v>15</v>
      </c>
      <c r="F182" s="15">
        <v>5720.0</v>
      </c>
      <c r="G182" s="13">
        <f>F182*182</f>
        <v>1041040</v>
      </c>
      <c r="H182" s="18" t="s">
        <v>16</v>
      </c>
    </row>
    <row r="183" spans="1:8" outlineLevel="1">
      <c r="A183" s="18">
        <v>176</v>
      </c>
      <c r="B183" s="9" t="s">
        <v>534</v>
      </c>
      <c r="C183" s="10" t="s">
        <v>535</v>
      </c>
      <c r="D183" s="10" t="s">
        <v>536</v>
      </c>
      <c r="E183" s="8" t="s">
        <v>15</v>
      </c>
      <c r="F183" s="15">
        <v>4070.0</v>
      </c>
      <c r="G183" s="13">
        <f>F183*183</f>
        <v>744810</v>
      </c>
      <c r="H183" s="18" t="s">
        <v>16</v>
      </c>
    </row>
    <row r="184" spans="1:8" outlineLevel="1">
      <c r="A184" s="18">
        <v>177</v>
      </c>
      <c r="B184" s="9" t="s">
        <v>537</v>
      </c>
      <c r="C184" s="10" t="s">
        <v>538</v>
      </c>
      <c r="D184" s="10" t="s">
        <v>539</v>
      </c>
      <c r="E184" s="8" t="s">
        <v>15</v>
      </c>
      <c r="F184" s="15">
        <v>2354.0</v>
      </c>
      <c r="G184" s="13">
        <f>F184*184</f>
        <v>433136</v>
      </c>
      <c r="H184" s="18" t="s">
        <v>16</v>
      </c>
    </row>
    <row r="185" spans="1:8" outlineLevel="1">
      <c r="A185" s="18">
        <v>178</v>
      </c>
      <c r="B185" s="9" t="s">
        <v>540</v>
      </c>
      <c r="C185" s="10" t="s">
        <v>541</v>
      </c>
      <c r="D185" s="10" t="s">
        <v>542</v>
      </c>
      <c r="E185" s="8" t="s">
        <v>15</v>
      </c>
      <c r="F185" s="15">
        <v>2996.0</v>
      </c>
      <c r="G185" s="13">
        <f>F185*185</f>
        <v>554260</v>
      </c>
      <c r="H185" s="18" t="s">
        <v>16</v>
      </c>
    </row>
    <row r="186" spans="1:8" outlineLevel="1">
      <c r="A186" s="18">
        <v>179</v>
      </c>
      <c r="B186" s="9" t="s">
        <v>543</v>
      </c>
      <c r="C186" s="10" t="s">
        <v>544</v>
      </c>
      <c r="D186" s="10" t="s">
        <v>545</v>
      </c>
      <c r="E186" s="8" t="s">
        <v>15</v>
      </c>
      <c r="F186" s="15">
        <v>2782.0</v>
      </c>
      <c r="G186" s="13">
        <f>F186*186</f>
        <v>517452</v>
      </c>
      <c r="H186" s="18" t="s">
        <v>16</v>
      </c>
    </row>
    <row r="187" spans="1:8" outlineLevel="1">
      <c r="A187" s="18">
        <v>180</v>
      </c>
      <c r="B187" s="9" t="s">
        <v>546</v>
      </c>
      <c r="C187" s="10" t="s">
        <v>547</v>
      </c>
      <c r="D187" s="10" t="s">
        <v>548</v>
      </c>
      <c r="E187" s="8" t="s">
        <v>15</v>
      </c>
      <c r="F187" s="15">
        <v>3740.0</v>
      </c>
      <c r="G187" s="13">
        <f>F187*187</f>
        <v>699380</v>
      </c>
      <c r="H187" s="18" t="s">
        <v>16</v>
      </c>
    </row>
    <row r="188" spans="1:8" outlineLevel="1">
      <c r="A188" s="18">
        <v>181</v>
      </c>
      <c r="B188" s="9" t="s">
        <v>549</v>
      </c>
      <c r="C188" s="10" t="s">
        <v>550</v>
      </c>
      <c r="D188" s="10" t="s">
        <v>551</v>
      </c>
      <c r="E188" s="8" t="s">
        <v>15</v>
      </c>
      <c r="F188" s="15">
        <v>4290.0</v>
      </c>
      <c r="G188" s="13">
        <f>F188*188</f>
        <v>806520</v>
      </c>
      <c r="H188" s="18" t="s">
        <v>16</v>
      </c>
    </row>
    <row r="189" spans="1:8" outlineLevel="1">
      <c r="A189" s="18">
        <v>182</v>
      </c>
      <c r="B189" s="9" t="s">
        <v>552</v>
      </c>
      <c r="C189" s="10" t="s">
        <v>553</v>
      </c>
      <c r="D189" s="10" t="s">
        <v>554</v>
      </c>
      <c r="E189" s="8" t="s">
        <v>15</v>
      </c>
      <c r="F189" s="15">
        <v>4400.0</v>
      </c>
      <c r="G189" s="13">
        <f>F189*189</f>
        <v>831600</v>
      </c>
      <c r="H189" s="18" t="s">
        <v>16</v>
      </c>
    </row>
    <row r="190" spans="1:8" outlineLevel="1">
      <c r="A190" s="18">
        <v>183</v>
      </c>
      <c r="B190" s="9" t="s">
        <v>555</v>
      </c>
      <c r="C190" s="10" t="s">
        <v>556</v>
      </c>
      <c r="D190" s="10" t="s">
        <v>557</v>
      </c>
      <c r="E190" s="8" t="s">
        <v>15</v>
      </c>
      <c r="F190" s="15">
        <v>2784.0</v>
      </c>
      <c r="G190" s="13">
        <f>F190*190</f>
        <v>528960</v>
      </c>
      <c r="H190" s="18" t="s">
        <v>16</v>
      </c>
    </row>
    <row r="191" spans="1:8" outlineLevel="1">
      <c r="A191" s="18">
        <v>184</v>
      </c>
      <c r="B191" s="9" t="s">
        <v>558</v>
      </c>
      <c r="C191" s="10" t="s">
        <v>559</v>
      </c>
      <c r="D191" s="10" t="s">
        <v>560</v>
      </c>
      <c r="E191" s="8" t="s">
        <v>15</v>
      </c>
      <c r="F191" s="15">
        <v>288.0</v>
      </c>
      <c r="G191" s="13">
        <f>F191*191</f>
        <v>55008</v>
      </c>
      <c r="H191" s="18" t="s">
        <v>16</v>
      </c>
    </row>
    <row r="192" spans="1:8" outlineLevel="1">
      <c r="A192" s="18">
        <v>185</v>
      </c>
      <c r="B192" s="9" t="s">
        <v>561</v>
      </c>
      <c r="C192" s="10" t="s">
        <v>562</v>
      </c>
      <c r="D192" s="10" t="s">
        <v>563</v>
      </c>
      <c r="E192" s="8" t="s">
        <v>15</v>
      </c>
      <c r="F192" s="15">
        <v>2976.0</v>
      </c>
      <c r="G192" s="13">
        <f>F192*192</f>
        <v>571392</v>
      </c>
      <c r="H192" s="18" t="s">
        <v>16</v>
      </c>
    </row>
    <row r="193" spans="1:8" outlineLevel="1">
      <c r="A193" s="18">
        <v>186</v>
      </c>
      <c r="B193" s="9" t="s">
        <v>564</v>
      </c>
      <c r="C193" s="10" t="s">
        <v>565</v>
      </c>
      <c r="D193" s="10" t="s">
        <v>566</v>
      </c>
      <c r="E193" s="8" t="s">
        <v>15</v>
      </c>
      <c r="F193" s="15">
        <v>19800.0</v>
      </c>
      <c r="G193" s="13">
        <f>F193*193</f>
        <v>3821400</v>
      </c>
      <c r="H193" s="18" t="s">
        <v>16</v>
      </c>
    </row>
    <row r="194" spans="1:8" outlineLevel="1">
      <c r="A194" s="18">
        <v>187</v>
      </c>
      <c r="B194" s="9" t="s">
        <v>567</v>
      </c>
      <c r="C194" s="10" t="s">
        <v>568</v>
      </c>
      <c r="D194" s="10" t="s">
        <v>569</v>
      </c>
      <c r="E194" s="8" t="s">
        <v>15</v>
      </c>
      <c r="F194" s="15">
        <v>6875.0</v>
      </c>
      <c r="G194" s="13">
        <f>F194*194</f>
        <v>1333750</v>
      </c>
      <c r="H194" s="18" t="s">
        <v>16</v>
      </c>
    </row>
    <row r="195" spans="1:8" outlineLevel="1">
      <c r="A195" s="18">
        <v>188</v>
      </c>
      <c r="B195" s="9" t="s">
        <v>570</v>
      </c>
      <c r="C195" s="10" t="s">
        <v>571</v>
      </c>
      <c r="D195" s="10" t="s">
        <v>572</v>
      </c>
      <c r="E195" s="8" t="s">
        <v>15</v>
      </c>
      <c r="F195" s="15">
        <v>2750.0</v>
      </c>
      <c r="G195" s="13">
        <f>F195*195</f>
        <v>536250</v>
      </c>
      <c r="H195" s="18" t="s">
        <v>16</v>
      </c>
    </row>
    <row r="196" spans="1:8" outlineLevel="1">
      <c r="A196" s="18">
        <v>189</v>
      </c>
      <c r="B196" s="9" t="s">
        <v>573</v>
      </c>
      <c r="C196" s="10" t="s">
        <v>574</v>
      </c>
      <c r="D196" s="10" t="s">
        <v>575</v>
      </c>
      <c r="E196" s="8" t="s">
        <v>15</v>
      </c>
      <c r="F196" s="15">
        <v>5170.0</v>
      </c>
      <c r="G196" s="13">
        <f>F196*196</f>
        <v>1013320</v>
      </c>
      <c r="H196" s="18" t="s">
        <v>16</v>
      </c>
    </row>
    <row r="197" spans="1:8" outlineLevel="1">
      <c r="A197" s="18">
        <v>190</v>
      </c>
      <c r="B197" s="9" t="s">
        <v>576</v>
      </c>
      <c r="C197" s="10" t="s">
        <v>577</v>
      </c>
      <c r="D197" s="10" t="s">
        <v>578</v>
      </c>
      <c r="E197" s="8" t="s">
        <v>15</v>
      </c>
      <c r="F197" s="15">
        <v>2310.0</v>
      </c>
      <c r="G197" s="13">
        <f>F197*197</f>
        <v>455070</v>
      </c>
      <c r="H197" s="18" t="s">
        <v>16</v>
      </c>
    </row>
    <row r="198" spans="1:8" outlineLevel="1">
      <c r="A198" s="18">
        <v>191</v>
      </c>
      <c r="B198" s="9" t="s">
        <v>579</v>
      </c>
      <c r="C198" s="10" t="s">
        <v>580</v>
      </c>
      <c r="D198" s="10" t="s">
        <v>581</v>
      </c>
      <c r="E198" s="8" t="s">
        <v>15</v>
      </c>
      <c r="F198" s="15">
        <v>7590.0</v>
      </c>
      <c r="G198" s="13">
        <f>F198*198</f>
        <v>1502820</v>
      </c>
      <c r="H198" s="18" t="s">
        <v>16</v>
      </c>
    </row>
    <row r="199" spans="1:8" outlineLevel="1">
      <c r="A199" s="18">
        <v>192</v>
      </c>
      <c r="B199" s="9" t="s">
        <v>582</v>
      </c>
      <c r="C199" s="10" t="s">
        <v>583</v>
      </c>
      <c r="D199" s="10" t="s">
        <v>584</v>
      </c>
      <c r="E199" s="8" t="s">
        <v>15</v>
      </c>
      <c r="F199" s="15">
        <v>660.0</v>
      </c>
      <c r="G199" s="13">
        <f>F199*199</f>
        <v>131340</v>
      </c>
      <c r="H199" s="18" t="s">
        <v>16</v>
      </c>
    </row>
    <row r="200" spans="1:8" outlineLevel="1">
      <c r="A200" s="18">
        <v>193</v>
      </c>
      <c r="B200" s="9" t="s">
        <v>585</v>
      </c>
      <c r="C200" s="10" t="s">
        <v>586</v>
      </c>
      <c r="D200" s="10" t="s">
        <v>587</v>
      </c>
      <c r="E200" s="8" t="s">
        <v>15</v>
      </c>
      <c r="F200" s="15">
        <v>1650.0</v>
      </c>
      <c r="G200" s="13">
        <f>F200*200</f>
        <v>330000</v>
      </c>
      <c r="H200" s="18" t="s">
        <v>16</v>
      </c>
    </row>
    <row r="201" spans="1:8" outlineLevel="1">
      <c r="A201" s="18">
        <v>194</v>
      </c>
      <c r="B201" s="9" t="s">
        <v>588</v>
      </c>
      <c r="C201" s="10" t="s">
        <v>589</v>
      </c>
      <c r="D201" s="10" t="s">
        <v>590</v>
      </c>
      <c r="E201" s="8" t="s">
        <v>15</v>
      </c>
      <c r="F201" s="15">
        <v>4950.0</v>
      </c>
      <c r="G201" s="13">
        <f>F201*201</f>
        <v>994950</v>
      </c>
      <c r="H201" s="18" t="s">
        <v>16</v>
      </c>
    </row>
    <row r="202" spans="1:8" outlineLevel="1">
      <c r="A202" s="18">
        <v>195</v>
      </c>
      <c r="B202" s="9" t="s">
        <v>591</v>
      </c>
      <c r="C202" s="10" t="s">
        <v>592</v>
      </c>
      <c r="D202" s="10" t="s">
        <v>593</v>
      </c>
      <c r="E202" s="8" t="s">
        <v>15</v>
      </c>
      <c r="F202" s="15">
        <v>1760.0</v>
      </c>
      <c r="G202" s="13">
        <f>F202*202</f>
        <v>355520</v>
      </c>
      <c r="H202" s="18" t="s">
        <v>16</v>
      </c>
    </row>
    <row r="203" spans="1:8" outlineLevel="1">
      <c r="A203" s="18">
        <v>196</v>
      </c>
      <c r="B203" s="9" t="s">
        <v>594</v>
      </c>
      <c r="C203" s="10" t="s">
        <v>595</v>
      </c>
      <c r="D203" s="10" t="s">
        <v>596</v>
      </c>
      <c r="E203" s="8" t="s">
        <v>15</v>
      </c>
      <c r="F203" s="15">
        <v>912.0</v>
      </c>
      <c r="G203" s="13">
        <f>F203*203</f>
        <v>185136</v>
      </c>
      <c r="H203" s="18" t="s">
        <v>16</v>
      </c>
    </row>
    <row r="204" spans="1:8" outlineLevel="1">
      <c r="A204" s="18">
        <v>197</v>
      </c>
      <c r="B204" s="9" t="s">
        <v>597</v>
      </c>
      <c r="C204" s="10" t="s">
        <v>598</v>
      </c>
      <c r="D204" s="10" t="s">
        <v>599</v>
      </c>
      <c r="E204" s="8" t="s">
        <v>15</v>
      </c>
      <c r="F204" s="15">
        <v>1651.0</v>
      </c>
      <c r="G204" s="13">
        <f>F204*204</f>
        <v>336804</v>
      </c>
      <c r="H204" s="18" t="s">
        <v>16</v>
      </c>
    </row>
    <row r="205" spans="1:8" outlineLevel="1">
      <c r="A205" s="18">
        <v>198</v>
      </c>
      <c r="B205" s="9" t="s">
        <v>600</v>
      </c>
      <c r="C205" s="10" t="s">
        <v>601</v>
      </c>
      <c r="D205" s="10" t="s">
        <v>602</v>
      </c>
      <c r="E205" s="8" t="s">
        <v>15</v>
      </c>
      <c r="F205" s="15">
        <v>960.0</v>
      </c>
      <c r="G205" s="13">
        <f>F205*205</f>
        <v>196800</v>
      </c>
      <c r="H205" s="18" t="s">
        <v>16</v>
      </c>
    </row>
    <row r="206" spans="1:8" outlineLevel="1">
      <c r="A206" s="18">
        <v>199</v>
      </c>
      <c r="B206" s="9" t="s">
        <v>603</v>
      </c>
      <c r="C206" s="10" t="s">
        <v>604</v>
      </c>
      <c r="D206" s="10" t="s">
        <v>605</v>
      </c>
      <c r="E206" s="8" t="s">
        <v>15</v>
      </c>
      <c r="F206" s="15">
        <v>1536.0</v>
      </c>
      <c r="G206" s="13">
        <f>F206*206</f>
        <v>316416</v>
      </c>
      <c r="H206" s="18" t="s">
        <v>16</v>
      </c>
    </row>
    <row r="207" spans="1:8" outlineLevel="1">
      <c r="A207" s="18">
        <v>200</v>
      </c>
      <c r="B207" s="9" t="s">
        <v>606</v>
      </c>
      <c r="C207" s="10" t="s">
        <v>607</v>
      </c>
      <c r="D207" s="10" t="s">
        <v>608</v>
      </c>
      <c r="E207" s="8" t="s">
        <v>15</v>
      </c>
      <c r="F207" s="15">
        <v>960.0</v>
      </c>
      <c r="G207" s="13">
        <f>F207*207</f>
        <v>198720</v>
      </c>
      <c r="H207" s="18" t="s">
        <v>16</v>
      </c>
    </row>
    <row r="208" spans="1:8" outlineLevel="1">
      <c r="A208" s="18">
        <v>201</v>
      </c>
      <c r="B208" s="9" t="s">
        <v>609</v>
      </c>
      <c r="C208" s="10" t="s">
        <v>610</v>
      </c>
      <c r="D208" s="10" t="s">
        <v>611</v>
      </c>
      <c r="E208" s="8" t="s">
        <v>15</v>
      </c>
      <c r="F208" s="15">
        <v>6490.0</v>
      </c>
      <c r="G208" s="13">
        <f>F208*208</f>
        <v>1349920</v>
      </c>
      <c r="H208" s="18" t="s">
        <v>16</v>
      </c>
    </row>
    <row r="209" spans="1:8" outlineLevel="1">
      <c r="A209" s="18">
        <v>202</v>
      </c>
      <c r="B209" s="9" t="s">
        <v>612</v>
      </c>
      <c r="C209" s="10" t="s">
        <v>613</v>
      </c>
      <c r="D209" s="10" t="s">
        <v>614</v>
      </c>
      <c r="E209" s="8" t="s">
        <v>15</v>
      </c>
      <c r="F209" s="15">
        <v>7722.0</v>
      </c>
      <c r="G209" s="13">
        <f>F209*209</f>
        <v>1613898</v>
      </c>
      <c r="H209" s="18" t="s">
        <v>16</v>
      </c>
    </row>
    <row r="210" spans="1:8" outlineLevel="1">
      <c r="A210" s="18">
        <v>203</v>
      </c>
      <c r="B210" s="9" t="s">
        <v>615</v>
      </c>
      <c r="C210" s="10" t="s">
        <v>616</v>
      </c>
      <c r="D210" s="10" t="s">
        <v>617</v>
      </c>
      <c r="E210" s="8" t="s">
        <v>15</v>
      </c>
      <c r="F210" s="15">
        <v>13981.0</v>
      </c>
      <c r="G210" s="13">
        <f>F210*210</f>
        <v>2936010</v>
      </c>
      <c r="H210" s="18" t="s">
        <v>16</v>
      </c>
    </row>
    <row r="211" spans="1:8" outlineLevel="1">
      <c r="A211" s="18">
        <v>204</v>
      </c>
      <c r="B211" s="9" t="s">
        <v>618</v>
      </c>
      <c r="C211" s="10" t="s">
        <v>619</v>
      </c>
      <c r="D211" s="10" t="s">
        <v>620</v>
      </c>
      <c r="E211" s="8" t="s">
        <v>15</v>
      </c>
      <c r="F211" s="15">
        <v>5786.0</v>
      </c>
      <c r="G211" s="13">
        <f>F211*211</f>
        <v>1220846</v>
      </c>
      <c r="H211" s="18" t="s">
        <v>16</v>
      </c>
    </row>
    <row r="212" spans="1:8" outlineLevel="1">
      <c r="A212" s="18">
        <v>205</v>
      </c>
      <c r="B212" s="9" t="s">
        <v>621</v>
      </c>
      <c r="C212" s="10" t="s">
        <v>622</v>
      </c>
      <c r="D212" s="10" t="s">
        <v>623</v>
      </c>
      <c r="E212" s="8" t="s">
        <v>15</v>
      </c>
      <c r="F212" s="15">
        <v>3850.0</v>
      </c>
      <c r="G212" s="13">
        <f>F212*212</f>
        <v>816200</v>
      </c>
      <c r="H212" s="18" t="s">
        <v>16</v>
      </c>
    </row>
    <row r="213" spans="1:8" outlineLevel="1">
      <c r="A213" s="18">
        <v>206</v>
      </c>
      <c r="B213" s="9" t="s">
        <v>624</v>
      </c>
      <c r="C213" s="10" t="s">
        <v>625</v>
      </c>
      <c r="D213" s="10" t="s">
        <v>626</v>
      </c>
      <c r="E213" s="8" t="s">
        <v>15</v>
      </c>
      <c r="F213" s="15">
        <v>17820.0</v>
      </c>
      <c r="G213" s="13">
        <f>F213*213</f>
        <v>3795660</v>
      </c>
      <c r="H213" s="18" t="s">
        <v>16</v>
      </c>
    </row>
    <row r="214" spans="1:8" outlineLevel="1">
      <c r="A214" s="18">
        <v>207</v>
      </c>
      <c r="B214" s="9" t="s">
        <v>627</v>
      </c>
      <c r="C214" s="10" t="s">
        <v>628</v>
      </c>
      <c r="D214" s="10" t="s">
        <v>629</v>
      </c>
      <c r="E214" s="8" t="s">
        <v>15</v>
      </c>
      <c r="F214" s="15">
        <v>1363.0</v>
      </c>
      <c r="G214" s="13">
        <f>F214*214</f>
        <v>291682</v>
      </c>
      <c r="H214" s="18" t="s">
        <v>16</v>
      </c>
    </row>
    <row r="215" spans="1:8" outlineLevel="1">
      <c r="A215" s="18">
        <v>208</v>
      </c>
      <c r="B215" s="9" t="s">
        <v>630</v>
      </c>
      <c r="C215" s="10" t="s">
        <v>631</v>
      </c>
      <c r="D215" s="10" t="s">
        <v>632</v>
      </c>
      <c r="E215" s="8" t="s">
        <v>15</v>
      </c>
      <c r="F215" s="15">
        <v>1680.0</v>
      </c>
      <c r="G215" s="13">
        <f>F215*215</f>
        <v>361200</v>
      </c>
      <c r="H215" s="18" t="s">
        <v>16</v>
      </c>
    </row>
    <row r="216" spans="1:8" outlineLevel="1">
      <c r="A216" s="18">
        <v>209</v>
      </c>
      <c r="B216" s="9" t="s">
        <v>633</v>
      </c>
      <c r="C216" s="10" t="s">
        <v>634</v>
      </c>
      <c r="D216" s="10" t="s">
        <v>635</v>
      </c>
      <c r="E216" s="8" t="s">
        <v>15</v>
      </c>
      <c r="F216" s="15">
        <v>990.0</v>
      </c>
      <c r="G216" s="13">
        <f>F216*216</f>
        <v>213840</v>
      </c>
      <c r="H216" s="18" t="s">
        <v>16</v>
      </c>
    </row>
    <row r="217" spans="1:8" outlineLevel="1">
      <c r="A217" s="18">
        <v>210</v>
      </c>
      <c r="B217" s="9" t="s">
        <v>636</v>
      </c>
      <c r="C217" s="10" t="s">
        <v>637</v>
      </c>
      <c r="D217" s="10" t="s">
        <v>638</v>
      </c>
      <c r="E217" s="8" t="s">
        <v>15</v>
      </c>
      <c r="F217" s="15">
        <v>1815.0</v>
      </c>
      <c r="G217" s="13">
        <f>F217*217</f>
        <v>393855</v>
      </c>
      <c r="H217" s="18" t="s">
        <v>16</v>
      </c>
    </row>
    <row r="218" spans="1:8" outlineLevel="1">
      <c r="A218" s="18">
        <v>211</v>
      </c>
      <c r="B218" s="9" t="s">
        <v>639</v>
      </c>
      <c r="C218" s="10" t="s">
        <v>640</v>
      </c>
      <c r="D218" s="10" t="s">
        <v>641</v>
      </c>
      <c r="E218" s="8">
        <v>1000.0</v>
      </c>
      <c r="F218" s="15">
        <v>795.72</v>
      </c>
      <c r="G218" s="13">
        <f>F218*218</f>
        <v>173466.96</v>
      </c>
      <c r="H218" s="18" t="s">
        <v>16</v>
      </c>
    </row>
    <row r="219" spans="1:8" outlineLevel="1">
      <c r="A219" s="18">
        <v>212</v>
      </c>
      <c r="B219" s="9" t="s">
        <v>642</v>
      </c>
      <c r="C219" s="10" t="s">
        <v>643</v>
      </c>
      <c r="D219" s="10" t="s">
        <v>644</v>
      </c>
      <c r="E219" s="8">
        <v>1000.0</v>
      </c>
      <c r="F219" s="15">
        <v>721.2</v>
      </c>
      <c r="G219" s="13">
        <f>F219*219</f>
        <v>157942.8</v>
      </c>
      <c r="H219" s="18" t="s">
        <v>16</v>
      </c>
    </row>
    <row r="220" spans="1:8" outlineLevel="1">
      <c r="A220" s="18">
        <v>213</v>
      </c>
      <c r="B220" s="9" t="s">
        <v>645</v>
      </c>
      <c r="C220" s="10" t="s">
        <v>646</v>
      </c>
      <c r="D220" s="10" t="s">
        <v>647</v>
      </c>
      <c r="E220" s="8">
        <v>1000.0</v>
      </c>
      <c r="F220" s="15">
        <v>341.25</v>
      </c>
      <c r="G220" s="13">
        <f>F220*220</f>
        <v>75075</v>
      </c>
      <c r="H220" s="18" t="s">
        <v>16</v>
      </c>
    </row>
    <row r="221" spans="1:8" outlineLevel="1">
      <c r="A221" s="18">
        <v>214</v>
      </c>
      <c r="B221" s="9" t="s">
        <v>648</v>
      </c>
      <c r="C221" s="10" t="s">
        <v>649</v>
      </c>
      <c r="D221" s="10" t="s">
        <v>650</v>
      </c>
      <c r="E221" s="8">
        <v>1000.0</v>
      </c>
      <c r="F221" s="15">
        <v>252.0</v>
      </c>
      <c r="G221" s="13">
        <f>F221*221</f>
        <v>55692</v>
      </c>
      <c r="H221" s="18" t="s">
        <v>16</v>
      </c>
    </row>
    <row r="222" spans="1:8" outlineLevel="1">
      <c r="A222" s="18">
        <v>215</v>
      </c>
      <c r="B222" s="9" t="s">
        <v>651</v>
      </c>
      <c r="C222" s="10" t="s">
        <v>652</v>
      </c>
      <c r="D222" s="10" t="s">
        <v>653</v>
      </c>
      <c r="E222" s="8">
        <v>1000.0</v>
      </c>
      <c r="F222" s="15">
        <v>668.22</v>
      </c>
      <c r="G222" s="13">
        <f>F222*222</f>
        <v>148344.84</v>
      </c>
      <c r="H222" s="18" t="s">
        <v>16</v>
      </c>
    </row>
    <row r="223" spans="1:8" outlineLevel="1">
      <c r="A223" s="18">
        <v>216</v>
      </c>
      <c r="B223" s="9" t="s">
        <v>654</v>
      </c>
      <c r="C223" s="10" t="s">
        <v>655</v>
      </c>
      <c r="D223" s="10" t="s">
        <v>656</v>
      </c>
      <c r="E223" s="8">
        <v>1000.0</v>
      </c>
      <c r="F223" s="15">
        <v>450.0</v>
      </c>
      <c r="G223" s="13">
        <f>F223*223</f>
        <v>100350</v>
      </c>
      <c r="H223" s="18" t="s">
        <v>16</v>
      </c>
    </row>
    <row r="224" spans="1:8" outlineLevel="1">
      <c r="A224" s="18">
        <v>217</v>
      </c>
      <c r="B224" s="9" t="s">
        <v>657</v>
      </c>
      <c r="C224" s="10" t="s">
        <v>658</v>
      </c>
      <c r="D224" s="10" t="s">
        <v>659</v>
      </c>
      <c r="E224" s="8" t="s">
        <v>15</v>
      </c>
      <c r="F224" s="15">
        <v>2970.0</v>
      </c>
      <c r="G224" s="13">
        <f>F224*224</f>
        <v>665280</v>
      </c>
      <c r="H224" s="18" t="s">
        <v>16</v>
      </c>
    </row>
    <row r="225" spans="1:8" outlineLevel="1">
      <c r="A225" s="18">
        <v>218</v>
      </c>
      <c r="B225" s="9" t="s">
        <v>660</v>
      </c>
      <c r="C225" s="10" t="s">
        <v>661</v>
      </c>
      <c r="D225" s="10" t="s">
        <v>662</v>
      </c>
      <c r="E225" s="8">
        <v>1000.0</v>
      </c>
      <c r="F225" s="15">
        <v>690.6</v>
      </c>
      <c r="G225" s="13">
        <f>F225*225</f>
        <v>155385</v>
      </c>
      <c r="H225" s="18" t="s">
        <v>16</v>
      </c>
    </row>
    <row r="226" spans="1:8" outlineLevel="1">
      <c r="A226" s="18">
        <v>219</v>
      </c>
      <c r="B226" s="9" t="s">
        <v>663</v>
      </c>
      <c r="C226" s="10" t="s">
        <v>664</v>
      </c>
      <c r="D226" s="10" t="s">
        <v>665</v>
      </c>
      <c r="E226" s="8">
        <v>1000.0</v>
      </c>
      <c r="F226" s="15">
        <v>694.8</v>
      </c>
      <c r="G226" s="13">
        <f>F226*226</f>
        <v>157024.8</v>
      </c>
      <c r="H226" s="18" t="s">
        <v>16</v>
      </c>
    </row>
    <row r="227" spans="1:8" outlineLevel="1">
      <c r="A227" s="18">
        <v>220</v>
      </c>
      <c r="B227" s="9" t="s">
        <v>666</v>
      </c>
      <c r="C227" s="10" t="s">
        <v>667</v>
      </c>
      <c r="D227" s="10" t="s">
        <v>668</v>
      </c>
      <c r="E227" s="8">
        <v>1000.0</v>
      </c>
      <c r="F227" s="15">
        <v>708.0</v>
      </c>
      <c r="G227" s="13">
        <f>F227*227</f>
        <v>160716</v>
      </c>
      <c r="H227" s="18" t="s">
        <v>16</v>
      </c>
    </row>
    <row r="228" spans="1:8" outlineLevel="1">
      <c r="A228" s="18">
        <v>221</v>
      </c>
      <c r="B228" s="9" t="s">
        <v>669</v>
      </c>
      <c r="C228" s="10" t="s">
        <v>670</v>
      </c>
      <c r="D228" s="10" t="s">
        <v>671</v>
      </c>
      <c r="E228" s="8">
        <v>1000.0</v>
      </c>
      <c r="F228" s="15">
        <v>766.2</v>
      </c>
      <c r="G228" s="13">
        <f>F228*228</f>
        <v>174693.6</v>
      </c>
      <c r="H228" s="18" t="s">
        <v>16</v>
      </c>
    </row>
    <row r="229" spans="1:8" outlineLevel="1">
      <c r="A229" s="18">
        <v>222</v>
      </c>
      <c r="B229" s="9" t="s">
        <v>672</v>
      </c>
      <c r="C229" s="10" t="s">
        <v>673</v>
      </c>
      <c r="D229" s="10" t="s">
        <v>674</v>
      </c>
      <c r="E229" s="8">
        <v>1000.0</v>
      </c>
      <c r="F229" s="15">
        <v>273.07</v>
      </c>
      <c r="G229" s="13">
        <f>F229*229</f>
        <v>62533.03</v>
      </c>
      <c r="H229" s="18" t="s">
        <v>16</v>
      </c>
    </row>
    <row r="230" spans="1:8" outlineLevel="1">
      <c r="A230" s="18">
        <v>223</v>
      </c>
      <c r="B230" s="9" t="s">
        <v>675</v>
      </c>
      <c r="C230" s="10" t="s">
        <v>676</v>
      </c>
      <c r="D230" s="10" t="s">
        <v>677</v>
      </c>
      <c r="E230" s="8">
        <v>1000.0</v>
      </c>
      <c r="F230" s="15">
        <v>754.8</v>
      </c>
      <c r="G230" s="13">
        <f>F230*230</f>
        <v>173604</v>
      </c>
      <c r="H230" s="18" t="s">
        <v>16</v>
      </c>
    </row>
    <row r="231" spans="1:8" outlineLevel="1">
      <c r="A231" s="18">
        <v>224</v>
      </c>
      <c r="B231" s="9" t="s">
        <v>678</v>
      </c>
      <c r="C231" s="10" t="s">
        <v>679</v>
      </c>
      <c r="D231" s="10" t="s">
        <v>680</v>
      </c>
      <c r="E231" s="8">
        <v>1000.0</v>
      </c>
      <c r="F231" s="15">
        <v>892.15</v>
      </c>
      <c r="G231" s="13">
        <f>F231*231</f>
        <v>206086.65</v>
      </c>
      <c r="H231" s="18" t="s">
        <v>16</v>
      </c>
    </row>
    <row r="232" spans="1:8" outlineLevel="1">
      <c r="A232" s="18">
        <v>225</v>
      </c>
      <c r="B232" s="9" t="s">
        <v>681</v>
      </c>
      <c r="C232" s="10" t="s">
        <v>682</v>
      </c>
      <c r="D232" s="10" t="s">
        <v>683</v>
      </c>
      <c r="E232" s="8">
        <v>1000.0</v>
      </c>
      <c r="F232" s="15">
        <v>7375.5</v>
      </c>
      <c r="G232" s="13">
        <f>F232*232</f>
        <v>1711116</v>
      </c>
      <c r="H232" s="18" t="s">
        <v>16</v>
      </c>
    </row>
    <row r="233" spans="1:8" outlineLevel="1">
      <c r="A233" s="18">
        <v>226</v>
      </c>
      <c r="B233" s="9" t="s">
        <v>684</v>
      </c>
      <c r="C233" s="10" t="s">
        <v>685</v>
      </c>
      <c r="D233" s="10" t="s">
        <v>686</v>
      </c>
      <c r="E233" s="8">
        <v>1000.0</v>
      </c>
      <c r="F233" s="15">
        <v>1746.1</v>
      </c>
      <c r="G233" s="13">
        <f>F233*233</f>
        <v>406841.3</v>
      </c>
      <c r="H233" s="18" t="s">
        <v>16</v>
      </c>
    </row>
    <row r="234" spans="1:8" outlineLevel="1">
      <c r="A234" s="18">
        <v>227</v>
      </c>
      <c r="B234" s="9" t="s">
        <v>687</v>
      </c>
      <c r="C234" s="10" t="s">
        <v>688</v>
      </c>
      <c r="D234" s="10" t="s">
        <v>689</v>
      </c>
      <c r="E234" s="8">
        <v>1000.0</v>
      </c>
      <c r="F234" s="15">
        <v>1995.95</v>
      </c>
      <c r="G234" s="13">
        <f>F234*234</f>
        <v>467052.3</v>
      </c>
      <c r="H234" s="18" t="s">
        <v>16</v>
      </c>
    </row>
    <row r="235" spans="1:8" outlineLevel="1">
      <c r="A235" s="18">
        <v>228</v>
      </c>
      <c r="B235" s="9" t="s">
        <v>690</v>
      </c>
      <c r="C235" s="10" t="s">
        <v>691</v>
      </c>
      <c r="D235" s="10" t="s">
        <v>692</v>
      </c>
      <c r="E235" s="8">
        <v>1000.0</v>
      </c>
      <c r="F235" s="15">
        <v>3015.0</v>
      </c>
      <c r="G235" s="13">
        <f>F235*235</f>
        <v>708525</v>
      </c>
      <c r="H235" s="18" t="s">
        <v>16</v>
      </c>
    </row>
    <row r="236" spans="1:8" outlineLevel="1">
      <c r="A236" s="18">
        <v>229</v>
      </c>
      <c r="B236" s="9" t="s">
        <v>693</v>
      </c>
      <c r="C236" s="10" t="s">
        <v>694</v>
      </c>
      <c r="D236" s="10" t="s">
        <v>695</v>
      </c>
      <c r="E236" s="8">
        <v>1000.0</v>
      </c>
      <c r="F236" s="15">
        <v>513.88</v>
      </c>
      <c r="G236" s="13">
        <f>F236*236</f>
        <v>121275.68</v>
      </c>
      <c r="H236" s="18" t="s">
        <v>16</v>
      </c>
    </row>
    <row r="237" spans="1:8" outlineLevel="1">
      <c r="A237" s="18">
        <v>230</v>
      </c>
      <c r="B237" s="9"/>
      <c r="C237" s="10" t="s">
        <v>696</v>
      </c>
      <c r="D237" s="10" t="s">
        <v>697</v>
      </c>
      <c r="E237" s="8">
        <v>1000.0</v>
      </c>
      <c r="F237" s="15">
        <v>4873.5</v>
      </c>
      <c r="G237" s="13">
        <f>F237*237</f>
        <v>1155019.5</v>
      </c>
      <c r="H237" s="18" t="s">
        <v>16</v>
      </c>
    </row>
    <row r="238" spans="1:8" outlineLevel="1">
      <c r="A238" s="18">
        <v>231</v>
      </c>
      <c r="B238" s="9" t="s">
        <v>698</v>
      </c>
      <c r="C238" s="10" t="s">
        <v>699</v>
      </c>
      <c r="D238" s="10" t="s">
        <v>700</v>
      </c>
      <c r="E238" s="8">
        <v>1000.0</v>
      </c>
      <c r="F238" s="15">
        <v>550.0</v>
      </c>
      <c r="G238" s="13">
        <f>F238*238</f>
        <v>130900</v>
      </c>
      <c r="H238" s="18" t="s">
        <v>16</v>
      </c>
    </row>
    <row r="239" spans="1:8" outlineLevel="1">
      <c r="A239" s="18">
        <v>232</v>
      </c>
      <c r="B239" s="9" t="s">
        <v>701</v>
      </c>
      <c r="C239" s="10" t="s">
        <v>702</v>
      </c>
      <c r="D239" s="10" t="s">
        <v>703</v>
      </c>
      <c r="E239" s="8" t="s">
        <v>15</v>
      </c>
      <c r="F239" s="15">
        <v>440.0</v>
      </c>
      <c r="G239" s="13">
        <f>F239*239</f>
        <v>105160</v>
      </c>
      <c r="H239" s="18" t="s">
        <v>16</v>
      </c>
    </row>
    <row r="240" spans="1:8" outlineLevel="1">
      <c r="A240" s="18">
        <v>233</v>
      </c>
      <c r="B240" s="9" t="s">
        <v>704</v>
      </c>
      <c r="C240" s="10" t="s">
        <v>705</v>
      </c>
      <c r="D240" s="10" t="s">
        <v>706</v>
      </c>
      <c r="E240" s="8">
        <v>1000.0</v>
      </c>
      <c r="F240" s="15">
        <v>1290.0</v>
      </c>
      <c r="G240" s="13">
        <f>F240*240</f>
        <v>309600</v>
      </c>
      <c r="H240" s="18" t="s">
        <v>16</v>
      </c>
    </row>
    <row r="241" spans="1:8" outlineLevel="1">
      <c r="A241" s="18">
        <v>234</v>
      </c>
      <c r="B241" s="9" t="s">
        <v>707</v>
      </c>
      <c r="C241" s="10" t="s">
        <v>708</v>
      </c>
      <c r="D241" s="10" t="s">
        <v>709</v>
      </c>
      <c r="E241" s="8">
        <v>1000.0</v>
      </c>
      <c r="F241" s="15">
        <v>762.45</v>
      </c>
      <c r="G241" s="13">
        <f>F241*241</f>
        <v>183750.45</v>
      </c>
      <c r="H241" s="18" t="s">
        <v>16</v>
      </c>
    </row>
    <row r="242" spans="1:8" outlineLevel="1">
      <c r="A242" s="18">
        <v>235</v>
      </c>
      <c r="B242" s="9" t="s">
        <v>710</v>
      </c>
      <c r="C242" s="10" t="s">
        <v>711</v>
      </c>
      <c r="D242" s="10" t="s">
        <v>712</v>
      </c>
      <c r="E242" s="8" t="s">
        <v>15</v>
      </c>
      <c r="F242" s="15">
        <v>2860.0</v>
      </c>
      <c r="G242" s="13">
        <f>F242*242</f>
        <v>692120</v>
      </c>
      <c r="H242" s="18" t="s">
        <v>16</v>
      </c>
    </row>
    <row r="243" spans="1:8" outlineLevel="1">
      <c r="A243" s="18">
        <v>236</v>
      </c>
      <c r="B243" s="9" t="s">
        <v>713</v>
      </c>
      <c r="C243" s="10" t="s">
        <v>714</v>
      </c>
      <c r="D243" s="10" t="s">
        <v>715</v>
      </c>
      <c r="E243" s="8" t="s">
        <v>15</v>
      </c>
      <c r="F243" s="15">
        <v>2860.0</v>
      </c>
      <c r="G243" s="13">
        <f>F243*243</f>
        <v>694980</v>
      </c>
      <c r="H243" s="18" t="s">
        <v>16</v>
      </c>
    </row>
    <row r="244" spans="1:8" outlineLevel="1">
      <c r="A244" s="18">
        <v>237</v>
      </c>
      <c r="B244" s="9" t="s">
        <v>716</v>
      </c>
      <c r="C244" s="10" t="s">
        <v>717</v>
      </c>
      <c r="D244" s="10" t="s">
        <v>718</v>
      </c>
      <c r="E244" s="8" t="s">
        <v>15</v>
      </c>
      <c r="F244" s="15">
        <v>3960.0</v>
      </c>
      <c r="G244" s="13">
        <f>F244*244</f>
        <v>966240</v>
      </c>
      <c r="H244" s="18" t="s">
        <v>16</v>
      </c>
    </row>
    <row r="245" spans="1:8" outlineLevel="1">
      <c r="A245" s="18">
        <v>238</v>
      </c>
      <c r="B245" s="9" t="s">
        <v>719</v>
      </c>
      <c r="C245" s="10" t="s">
        <v>720</v>
      </c>
      <c r="D245" s="10" t="s">
        <v>721</v>
      </c>
      <c r="E245" s="8" t="s">
        <v>15</v>
      </c>
      <c r="F245" s="15">
        <v>5500.0</v>
      </c>
      <c r="G245" s="13">
        <f>F245*245</f>
        <v>1347500</v>
      </c>
      <c r="H245" s="18" t="s">
        <v>16</v>
      </c>
    </row>
    <row r="246" spans="1:8" outlineLevel="1">
      <c r="A246" s="18">
        <v>239</v>
      </c>
      <c r="B246" s="9" t="s">
        <v>722</v>
      </c>
      <c r="C246" s="10" t="s">
        <v>723</v>
      </c>
      <c r="D246" s="10" t="s">
        <v>724</v>
      </c>
      <c r="E246" s="8" t="s">
        <v>15</v>
      </c>
      <c r="F246" s="15">
        <v>3630.0</v>
      </c>
      <c r="G246" s="13">
        <f>F246*246</f>
        <v>892980</v>
      </c>
      <c r="H246" s="18" t="s">
        <v>16</v>
      </c>
    </row>
    <row r="247" spans="1:8" outlineLevel="1">
      <c r="A247" s="18">
        <v>240</v>
      </c>
      <c r="B247" s="9" t="s">
        <v>725</v>
      </c>
      <c r="C247" s="10" t="s">
        <v>726</v>
      </c>
      <c r="D247" s="10" t="s">
        <v>727</v>
      </c>
      <c r="E247" s="8" t="s">
        <v>15</v>
      </c>
      <c r="F247" s="15">
        <v>1284.0</v>
      </c>
      <c r="G247" s="13">
        <f>F247*247</f>
        <v>317148</v>
      </c>
      <c r="H247" s="18" t="s">
        <v>16</v>
      </c>
    </row>
    <row r="248" spans="1:8" outlineLevel="1">
      <c r="A248" s="18">
        <v>241</v>
      </c>
      <c r="B248" s="9" t="s">
        <v>728</v>
      </c>
      <c r="C248" s="10" t="s">
        <v>729</v>
      </c>
      <c r="D248" s="10" t="s">
        <v>730</v>
      </c>
      <c r="E248" s="8" t="s">
        <v>15</v>
      </c>
      <c r="F248" s="15">
        <v>1819.0</v>
      </c>
      <c r="G248" s="13">
        <f>F248*248</f>
        <v>451112</v>
      </c>
      <c r="H248" s="18" t="s">
        <v>16</v>
      </c>
    </row>
    <row r="249" spans="1:8" outlineLevel="1">
      <c r="A249" s="18">
        <v>242</v>
      </c>
      <c r="B249" s="9" t="s">
        <v>731</v>
      </c>
      <c r="C249" s="10" t="s">
        <v>732</v>
      </c>
      <c r="D249" s="10" t="s">
        <v>733</v>
      </c>
      <c r="E249" s="8" t="s">
        <v>15</v>
      </c>
      <c r="F249" s="15">
        <v>2860.0</v>
      </c>
      <c r="G249" s="13">
        <f>F249*249</f>
        <v>712140</v>
      </c>
      <c r="H249" s="18" t="s">
        <v>16</v>
      </c>
    </row>
    <row r="250" spans="1:8" outlineLevel="1">
      <c r="A250" s="18">
        <v>243</v>
      </c>
      <c r="B250" s="9" t="s">
        <v>734</v>
      </c>
      <c r="C250" s="10" t="s">
        <v>735</v>
      </c>
      <c r="D250" s="10" t="s">
        <v>736</v>
      </c>
      <c r="E250" s="8" t="s">
        <v>15</v>
      </c>
      <c r="F250" s="15">
        <v>850.0</v>
      </c>
      <c r="G250" s="13">
        <f>F250*250</f>
        <v>212500</v>
      </c>
      <c r="H250" s="18" t="s">
        <v>16</v>
      </c>
    </row>
    <row r="251" spans="1:8" outlineLevel="1">
      <c r="A251" s="18">
        <v>244</v>
      </c>
      <c r="B251" s="9" t="s">
        <v>737</v>
      </c>
      <c r="C251" s="10" t="s">
        <v>738</v>
      </c>
      <c r="D251" s="10" t="s">
        <v>739</v>
      </c>
      <c r="E251" s="8" t="s">
        <v>15</v>
      </c>
      <c r="F251" s="15">
        <v>550.0</v>
      </c>
      <c r="G251" s="13">
        <f>F251*251</f>
        <v>138050</v>
      </c>
      <c r="H251" s="18" t="s">
        <v>16</v>
      </c>
    </row>
    <row r="252" spans="1:8" outlineLevel="1">
      <c r="A252" s="18">
        <v>245</v>
      </c>
      <c r="B252" s="9" t="s">
        <v>740</v>
      </c>
      <c r="C252" s="10" t="s">
        <v>741</v>
      </c>
      <c r="D252" s="10" t="s">
        <v>742</v>
      </c>
      <c r="E252" s="8" t="s">
        <v>15</v>
      </c>
      <c r="F252" s="15">
        <v>768.0</v>
      </c>
      <c r="G252" s="13">
        <f>F252*252</f>
        <v>193536</v>
      </c>
      <c r="H252" s="18" t="s">
        <v>16</v>
      </c>
    </row>
    <row r="253" spans="1:8" outlineLevel="1">
      <c r="A253" s="18">
        <v>246</v>
      </c>
      <c r="B253" s="9" t="s">
        <v>743</v>
      </c>
      <c r="C253" s="10" t="s">
        <v>744</v>
      </c>
      <c r="D253" s="10" t="s">
        <v>745</v>
      </c>
      <c r="E253" s="8" t="s">
        <v>15</v>
      </c>
      <c r="F253" s="15">
        <v>3300.0</v>
      </c>
      <c r="G253" s="13">
        <f>F253*253</f>
        <v>834900</v>
      </c>
      <c r="H253" s="18" t="s">
        <v>16</v>
      </c>
    </row>
    <row r="254" spans="1:8" outlineLevel="1">
      <c r="A254" s="18">
        <v>247</v>
      </c>
      <c r="B254" s="9" t="s">
        <v>746</v>
      </c>
      <c r="C254" s="10" t="s">
        <v>747</v>
      </c>
      <c r="D254" s="10" t="s">
        <v>748</v>
      </c>
      <c r="E254" s="8" t="s">
        <v>15</v>
      </c>
      <c r="F254" s="15">
        <v>4400.0</v>
      </c>
      <c r="G254" s="13">
        <f>F254*254</f>
        <v>1117600</v>
      </c>
      <c r="H254" s="18" t="s">
        <v>16</v>
      </c>
    </row>
    <row r="255" spans="1:8" outlineLevel="1">
      <c r="A255" s="18">
        <v>248</v>
      </c>
      <c r="B255" s="9" t="s">
        <v>749</v>
      </c>
      <c r="C255" s="10" t="s">
        <v>750</v>
      </c>
      <c r="D255" s="10" t="s">
        <v>751</v>
      </c>
      <c r="E255" s="8" t="s">
        <v>15</v>
      </c>
      <c r="F255" s="15">
        <v>220.0</v>
      </c>
      <c r="G255" s="13">
        <f>F255*255</f>
        <v>56100</v>
      </c>
      <c r="H255" s="18" t="s">
        <v>16</v>
      </c>
    </row>
    <row r="256" spans="1:8" outlineLevel="1">
      <c r="A256" s="18">
        <v>249</v>
      </c>
      <c r="B256" s="9" t="s">
        <v>752</v>
      </c>
      <c r="C256" s="10" t="s">
        <v>753</v>
      </c>
      <c r="D256" s="10" t="s">
        <v>754</v>
      </c>
      <c r="E256" s="8" t="s">
        <v>15</v>
      </c>
      <c r="F256" s="15">
        <v>321.0</v>
      </c>
      <c r="G256" s="13">
        <f>F256*256</f>
        <v>82176</v>
      </c>
      <c r="H256" s="18" t="s">
        <v>16</v>
      </c>
    </row>
    <row r="257" spans="1:8" outlineLevel="1">
      <c r="A257" s="18">
        <v>250</v>
      </c>
      <c r="B257" s="9" t="s">
        <v>755</v>
      </c>
      <c r="C257" s="10" t="s">
        <v>756</v>
      </c>
      <c r="D257" s="10" t="s">
        <v>757</v>
      </c>
      <c r="E257" s="8">
        <v>1000.0</v>
      </c>
      <c r="F257" s="15">
        <v>260.0</v>
      </c>
      <c r="G257" s="13">
        <f>F257*257</f>
        <v>66820</v>
      </c>
      <c r="H257" s="18" t="s">
        <v>16</v>
      </c>
    </row>
    <row r="258" spans="1:8" outlineLevel="1">
      <c r="A258" s="18">
        <v>251</v>
      </c>
      <c r="B258" s="9" t="s">
        <v>758</v>
      </c>
      <c r="C258" s="10" t="s">
        <v>759</v>
      </c>
      <c r="D258" s="10" t="s">
        <v>760</v>
      </c>
      <c r="E258" s="8">
        <v>1000.0</v>
      </c>
      <c r="F258" s="15">
        <v>256.0</v>
      </c>
      <c r="G258" s="13">
        <f>F258*258</f>
        <v>66048</v>
      </c>
      <c r="H258" s="18" t="s">
        <v>16</v>
      </c>
    </row>
    <row r="259" spans="1:8">
      <c r="F259" s="7" t="s">
        <v>761</v>
      </c>
      <c r="G259" s="20">
        <f>SUM(G6:G258)</f>
        <v>81717919.25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257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2026-11-01T23:43:31+03:00</dcterms:created>
  <dcterms:modified xsi:type="dcterms:W3CDTF">2026-11-01T23:43:31+03:00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