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'Прайс-лист'!$B$7:$B$34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<sst xmlns="http://schemas.openxmlformats.org/spreadsheetml/2006/main" uniqueCount="98">
  <si>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Прайс-лист</t>
  </si>
  <si>
    <t>https://him-auto.ru/</t>
  </si>
  <si>
    <t>Актуальность прайса на: 2026-11-01 23:43:30</t>
  </si>
  <si>
    <t>Системы и оборудование водоподготовки</t>
  </si>
  <si>
    <t>№</t>
  </si>
  <si>
    <t>Артикул</t>
  </si>
  <si>
    <t>Наименование</t>
  </si>
  <si>
    <t>URL</t>
  </si>
  <si>
    <t>Наличие</t>
  </si>
  <si>
    <t>Цена</t>
  </si>
  <si>
    <t>Сумма</t>
  </si>
  <si>
    <t>Валюта</t>
  </si>
  <si>
    <t>8.097.002B</t>
  </si>
  <si>
    <t>Всасывающий фильтр для химии DN 6-8 мм (аналог ST-31R), 200031611</t>
  </si>
  <si>
    <t>https://him-auto.ru/sistemy-i-oborudovanie-vodopodgotovki/vsasyvayushchij-filtr-dlya-himii-dn-6-8-mm-analog-st-31r-200031611/</t>
  </si>
  <si>
    <t>много</t>
  </si>
  <si>
    <t>руб.</t>
  </si>
  <si>
    <t>300312</t>
  </si>
  <si>
    <t>Комплект входного патрубка 1/2"M -19 мм</t>
  </si>
  <si>
    <t>https://him-auto.ru/sistemy-i-oborudovanie-vodopodgotovki/komplekt-vhodnogo-patrubka-12m-19-mm/</t>
  </si>
  <si>
    <t>Переключатель чистая-оборотная вода</t>
  </si>
  <si>
    <t>https://him-auto.ru/sistemy-i-oborudovanie-vodopodgotovki/pereklyuchatel-chistaya-oborotnaya-voda/</t>
  </si>
  <si>
    <t>ch161422</t>
  </si>
  <si>
    <t>Система очистки воды АРОС 0.8 (на один пост)</t>
  </si>
  <si>
    <t>https://him-auto.ru/sistemy-i-oborudovanie-vodopodgotovki/sistema-ochistki-vody-aros-08-na-odin-post/</t>
  </si>
  <si>
    <t>ch003</t>
  </si>
  <si>
    <t>Система очистки воды АРОС 1 (на один пост)</t>
  </si>
  <si>
    <t>https://him-auto.ru/sistemy-i-oborudovanie-vodopodgotovki/sistema-ochistki-vody-aros-1-na-odin-post/</t>
  </si>
  <si>
    <t>ch004</t>
  </si>
  <si>
    <t>Система очистки воды АРОС 2 (на два поста)</t>
  </si>
  <si>
    <t>https://him-auto.ru/sistemy-i-oborudovanie-vodopodgotovki/sistema-ochistki-vody-aros-2-na-dva-posta/</t>
  </si>
  <si>
    <t>ch005</t>
  </si>
  <si>
    <t>Система очистки воды АРОС 3 (на три поста)</t>
  </si>
  <si>
    <t>https://him-auto.ru/sistemy-i-oborudovanie-vodopodgotovki/sistema-ochistki-vody-aros-3-na-tri-posta/</t>
  </si>
  <si>
    <t>ch006</t>
  </si>
  <si>
    <t>Система очистки воды АРОС 5 (на пять постов и для автомоек самообслуживания)</t>
  </si>
  <si>
    <t>https://him-auto.ru/sistemy-i-oborudovanie-vodopodgotovki/sistema-ochistki-vody-aros-5-na-pyat-postov-i-dlya-avtomoek-samoobsluzhivaniya/</t>
  </si>
  <si>
    <t>M-MOF0003</t>
  </si>
  <si>
    <t>Фильтр бытовой 3/4внут-штуцер</t>
  </si>
  <si>
    <t>https://him-auto.ru/sistemy-i-oborudovanie-vodopodgotovki/filtr-bytovoj-34vnut-shtucer/</t>
  </si>
  <si>
    <t>M-MOF0007</t>
  </si>
  <si>
    <t>Фильтр входной со штуцером 3/4 для всасывающего шланга.</t>
  </si>
  <si>
    <t>https://him-auto.ru/sistemy-i-oborudovanie-vodopodgotovki/filtr-vhodnoj-so-shtucerom-34-dlya-vsasyvayushchego-shlanga/</t>
  </si>
  <si>
    <t>28.1015.60</t>
  </si>
  <si>
    <t>Фильтр для моющих средств с сеткой из нерж. стали Ai316L 7 мм</t>
  </si>
  <si>
    <t>https://him-auto.ru/sistemy-i-oborudovanie-vodopodgotovki/filtr-dlya-moyushchih-sredstv-s-setkoj-iz-nerzh-stali-ai316l-7-mm/</t>
  </si>
  <si>
    <t>M-MOF0010</t>
  </si>
  <si>
    <t>Фильтр для химии 51 micron входной со штуцером 6-8mm для всасывающего шланга</t>
  </si>
  <si>
    <t>https://him-auto.ru/sistemy-i-oborudovanie-vodopodgotovki/filtr-dlya-himii-51-micron-vhodnoj-so-shtucerom-6-8mm-dlya-vsasyvayushchego-shlanga/</t>
  </si>
  <si>
    <t>211000110</t>
  </si>
  <si>
    <t>Фильтр для химии Tecomec, DN 6-8 мм</t>
  </si>
  <si>
    <t>https://him-auto.ru/sistemy-i-oborudovanie-vodopodgotovki/filtr-dlya-himii-tecomec-dn-6-8-mm/</t>
  </si>
  <si>
    <t>M-MOF0006</t>
  </si>
  <si>
    <t>Фильтр очистки 150 micron, 10bar, 50l/min, 1/2внут-1/2внут</t>
  </si>
  <si>
    <t>https://him-auto.ru/sistemy-i-oborudovanie-vodopodgotovki/filtr-ochistki-150-micron-10bar-50lmin-12vnut-12vnut/</t>
  </si>
  <si>
    <t>M-MOF0001</t>
  </si>
  <si>
    <t>Фильтр очистки F5, 150 micron, 10bar, 30l/min, 1/2внут-1/2внут</t>
  </si>
  <si>
    <t>https://him-auto.ru/sistemy-i-oborudovanie-vodopodgotovki/filtr-ochistki-f5-150-micron-10bar-30lmin-12vnut-12vnut/</t>
  </si>
  <si>
    <t>M-MOF0002</t>
  </si>
  <si>
    <t>Фильтр очистки F8, 150 micron, 10bar, 30l/min, 1/2внеш.-1/2внеш. (резьба 1""внеш-1""внеш)</t>
  </si>
  <si>
    <t>https://him-auto.ru/sistemy-i-oborudovanie-vodopodgotovki/filtr-ochistki-f8-150-micron-10bar-30lmin-12vnesh-12vnesh-rezba-1vnesh-1vnesh/</t>
  </si>
  <si>
    <t>28.0060.00</t>
  </si>
  <si>
    <t>Фильтр погружной на всасывающий шланг; подключение 3/4" елочка с обр. кл.</t>
  </si>
  <si>
    <t>https://him-auto.ru/sistemy-i-oborudovanie-vodopodgotovki/filtr-pogruzhnoj-na-vsasyvayushchij-shlang-podklyuchenie-34-elochka-s-obr-kl/</t>
  </si>
  <si>
    <t>8105043</t>
  </si>
  <si>
    <t>Фильтр тонкой очистки (3/4"F-3/4"F)</t>
  </si>
  <si>
    <t>https://him-auto.ru/sistemy-i-oborudovanie-vodopodgotovki/filtr-tonkoj-ochistki-34f-34f/</t>
  </si>
  <si>
    <t>73440</t>
  </si>
  <si>
    <t>Фильтр тонкой очистки 60 микрон</t>
  </si>
  <si>
    <t>https://him-auto.ru/sistemy-i-oborudovanie-vodopodgotovki/filtr-tonkoj-ochistki-60-mikron/</t>
  </si>
  <si>
    <t>8.093.001</t>
  </si>
  <si>
    <t>Фильтр тонкой очистки 80 микрон, 3/4F-3/4M (73440)</t>
  </si>
  <si>
    <t>https://him-auto.ru/sistemy-i-oborudovanie-vodopodgotovki/filtr-tonkoj-ochistki-80-mikron-34f-34m-73440/</t>
  </si>
  <si>
    <t>M-009.020416</t>
  </si>
  <si>
    <t>Фильтр тонкой очистки для АВД, 50 micron, 6bar, 50 l/min, 1""внут-1""внеш</t>
  </si>
  <si>
    <t>https://him-auto.ru/sistemy-i-oborudovanie-vodopodgotovki/filtr-tonkoj-ochistki-dlya-avd-50-micron-6bar-50-lmin-1vnut-1vnesh/</t>
  </si>
  <si>
    <t>M-200033900</t>
  </si>
  <si>
    <t>Фильтр тонкой очистки для АВД, 60 micron, 3/4внут-3/4внеш, 6,3*12,7cm</t>
  </si>
  <si>
    <t>https://him-auto.ru/sistemy-i-oborudovanie-vodopodgotovki/filtr-tonkoj-ochistki-dlya-avd-60-micron-34vnut-34vnesh-63127cm/</t>
  </si>
  <si>
    <t>8105037</t>
  </si>
  <si>
    <t>Фильтр тонкой очистки, 1/2"F-1/2"F (1006.1000.00)</t>
  </si>
  <si>
    <t>https://him-auto.ru/sistemy-i-oborudovanie-vodopodgotovki/filtr-tonkoj-ochistki-12f-12f-1006100000/</t>
  </si>
  <si>
    <t>1006.1000.00</t>
  </si>
  <si>
    <t>Фильтр тонкой очистки, 1/2"F-1/2"F, 100 микрон</t>
  </si>
  <si>
    <t>https://him-auto.ru/sistemy-i-oborudovanie-vodopodgotovki/filtr-tonkoj-ochistki-12f-12f-100-mikron/</t>
  </si>
  <si>
    <t>73025</t>
  </si>
  <si>
    <t>Фильтрующий элемент из нерж.стали</t>
  </si>
  <si>
    <t>https://him-auto.ru/sistemy-i-oborudovanie-vodopodgotovki/filtruyushchij-ehlement-iz-nerzhstali/</t>
  </si>
  <si>
    <t>M-009.030202</t>
  </si>
  <si>
    <t>Фильтрующий элемент с обратным клапаном, пластик</t>
  </si>
  <si>
    <t>https://him-auto.ru/sistemy-i-oborudovanie-vodopodgotovki/filtruyushchij-ehlement-s-obratnym-klapanom-plastik/</t>
  </si>
  <si>
    <t>1006.0502.00</t>
  </si>
  <si>
    <t>Фильтрующий элемент с обратным клапаном, пластик (200031610)</t>
  </si>
  <si>
    <t>https://him-auto.ru/sistemy-i-oborudovanie-vodopodgotovki/filtruyushchij-ehlement-s-obratnym-klapanom-plastik-200031610/</t>
  </si>
  <si>
    <t>15.0004.12</t>
  </si>
  <si>
    <t>Фильтры FY5 - пластиковый 80 л/мин вход 3/4'г выход 3/4'г</t>
  </si>
  <si>
    <t>https://him-auto.ru/sistemy-i-oborudovanie-vodopodgotovki/filtry-fy5-plastikovyj-80-lmin-vhod-34g-vyhod-34g/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</si>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</sst>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im-auto.ru/" TargetMode="External"/><Relationship Id="rId_hyperlink_2" Type="http://schemas.openxmlformats.org/officeDocument/2006/relationships/hyperlink" Target="https://him-auto.ru/sistemy-i-oborudovanie-vodopodgotovki/vsasyvayushchij-filtr-dlya-himii-dn-6-8-mm-analog-st-31r-200031611/" TargetMode="External"/><Relationship Id="rId_hyperlink_3" Type="http://schemas.openxmlformats.org/officeDocument/2006/relationships/hyperlink" Target="https://him-auto.ru/sistemy-i-oborudovanie-vodopodgotovki/komplekt-vhodnogo-patrubka-12m-19-mm/" TargetMode="External"/><Relationship Id="rId_hyperlink_4" Type="http://schemas.openxmlformats.org/officeDocument/2006/relationships/hyperlink" Target="https://him-auto.ru/sistemy-i-oborudovanie-vodopodgotovki/pereklyuchatel-chistaya-oborotnaya-voda/" TargetMode="External"/><Relationship Id="rId_hyperlink_5" Type="http://schemas.openxmlformats.org/officeDocument/2006/relationships/hyperlink" Target="https://him-auto.ru/sistemy-i-oborudovanie-vodopodgotovki/sistema-ochistki-vody-aros-08-na-odin-post/" TargetMode="External"/><Relationship Id="rId_hyperlink_6" Type="http://schemas.openxmlformats.org/officeDocument/2006/relationships/hyperlink" Target="https://him-auto.ru/sistemy-i-oborudovanie-vodopodgotovki/sistema-ochistki-vody-aros-1-na-odin-post/" TargetMode="External"/><Relationship Id="rId_hyperlink_7" Type="http://schemas.openxmlformats.org/officeDocument/2006/relationships/hyperlink" Target="https://him-auto.ru/sistemy-i-oborudovanie-vodopodgotovki/sistema-ochistki-vody-aros-2-na-dva-posta/" TargetMode="External"/><Relationship Id="rId_hyperlink_8" Type="http://schemas.openxmlformats.org/officeDocument/2006/relationships/hyperlink" Target="https://him-auto.ru/sistemy-i-oborudovanie-vodopodgotovki/sistema-ochistki-vody-aros-3-na-tri-posta/" TargetMode="External"/><Relationship Id="rId_hyperlink_9" Type="http://schemas.openxmlformats.org/officeDocument/2006/relationships/hyperlink" Target="https://him-auto.ru/sistemy-i-oborudovanie-vodopodgotovki/sistema-ochistki-vody-aros-5-na-pyat-postov-i-dlya-avtomoek-samoobsluzhivaniya/" TargetMode="External"/><Relationship Id="rId_hyperlink_10" Type="http://schemas.openxmlformats.org/officeDocument/2006/relationships/hyperlink" Target="https://him-auto.ru/sistemy-i-oborudovanie-vodopodgotovki/filtr-bytovoj-34vnut-shtucer/" TargetMode="External"/><Relationship Id="rId_hyperlink_11" Type="http://schemas.openxmlformats.org/officeDocument/2006/relationships/hyperlink" Target="https://him-auto.ru/sistemy-i-oborudovanie-vodopodgotovki/filtr-vhodnoj-so-shtucerom-34-dlya-vsasyvayushchego-shlanga/" TargetMode="External"/><Relationship Id="rId_hyperlink_12" Type="http://schemas.openxmlformats.org/officeDocument/2006/relationships/hyperlink" Target="https://him-auto.ru/sistemy-i-oborudovanie-vodopodgotovki/filtr-dlya-moyushchih-sredstv-s-setkoj-iz-nerzh-stali-ai316l-7-mm/" TargetMode="External"/><Relationship Id="rId_hyperlink_13" Type="http://schemas.openxmlformats.org/officeDocument/2006/relationships/hyperlink" Target="https://him-auto.ru/sistemy-i-oborudovanie-vodopodgotovki/filtr-dlya-himii-51-micron-vhodnoj-so-shtucerom-6-8mm-dlya-vsasyvayushchego-shlanga/" TargetMode="External"/><Relationship Id="rId_hyperlink_14" Type="http://schemas.openxmlformats.org/officeDocument/2006/relationships/hyperlink" Target="https://him-auto.ru/sistemy-i-oborudovanie-vodopodgotovki/filtr-dlya-himii-tecomec-dn-6-8-mm/" TargetMode="External"/><Relationship Id="rId_hyperlink_15" Type="http://schemas.openxmlformats.org/officeDocument/2006/relationships/hyperlink" Target="https://him-auto.ru/sistemy-i-oborudovanie-vodopodgotovki/filtr-ochistki-150-micron-10bar-50lmin-12vnut-12vnut/" TargetMode="External"/><Relationship Id="rId_hyperlink_16" Type="http://schemas.openxmlformats.org/officeDocument/2006/relationships/hyperlink" Target="https://him-auto.ru/sistemy-i-oborudovanie-vodopodgotovki/filtr-ochistki-f5-150-micron-10bar-30lmin-12vnut-12vnut/" TargetMode="External"/><Relationship Id="rId_hyperlink_17" Type="http://schemas.openxmlformats.org/officeDocument/2006/relationships/hyperlink" Target="https://him-auto.ru/sistemy-i-oborudovanie-vodopodgotovki/filtr-ochistki-f8-150-micron-10bar-30lmin-12vnesh-12vnesh-rezba-1vnesh-1vnesh/" TargetMode="External"/><Relationship Id="rId_hyperlink_18" Type="http://schemas.openxmlformats.org/officeDocument/2006/relationships/hyperlink" Target="https://him-auto.ru/sistemy-i-oborudovanie-vodopodgotovki/filtr-pogruzhnoj-na-vsasyvayushchij-shlang-podklyuchenie-34-elochka-s-obr-kl/" TargetMode="External"/><Relationship Id="rId_hyperlink_19" Type="http://schemas.openxmlformats.org/officeDocument/2006/relationships/hyperlink" Target="https://him-auto.ru/sistemy-i-oborudovanie-vodopodgotovki/filtr-tonkoj-ochistki-34f-34f/" TargetMode="External"/><Relationship Id="rId_hyperlink_20" Type="http://schemas.openxmlformats.org/officeDocument/2006/relationships/hyperlink" Target="https://him-auto.ru/sistemy-i-oborudovanie-vodopodgotovki/filtr-tonkoj-ochistki-60-mikron/" TargetMode="External"/><Relationship Id="rId_hyperlink_21" Type="http://schemas.openxmlformats.org/officeDocument/2006/relationships/hyperlink" Target="https://him-auto.ru/sistemy-i-oborudovanie-vodopodgotovki/filtr-tonkoj-ochistki-80-mikron-34f-34m-73440/" TargetMode="External"/><Relationship Id="rId_hyperlink_22" Type="http://schemas.openxmlformats.org/officeDocument/2006/relationships/hyperlink" Target="https://him-auto.ru/sistemy-i-oborudovanie-vodopodgotovki/filtr-tonkoj-ochistki-dlya-avd-50-micron-6bar-50-lmin-1vnut-1vnesh/" TargetMode="External"/><Relationship Id="rId_hyperlink_23" Type="http://schemas.openxmlformats.org/officeDocument/2006/relationships/hyperlink" Target="https://him-auto.ru/sistemy-i-oborudovanie-vodopodgotovki/filtr-tonkoj-ochistki-dlya-avd-60-micron-34vnut-34vnesh-63127cm/" TargetMode="External"/><Relationship Id="rId_hyperlink_24" Type="http://schemas.openxmlformats.org/officeDocument/2006/relationships/hyperlink" Target="https://him-auto.ru/sistemy-i-oborudovanie-vodopodgotovki/filtr-tonkoj-ochistki-12f-12f-1006100000/" TargetMode="External"/><Relationship Id="rId_hyperlink_25" Type="http://schemas.openxmlformats.org/officeDocument/2006/relationships/hyperlink" Target="https://him-auto.ru/sistemy-i-oborudovanie-vodopodgotovki/filtr-tonkoj-ochistki-12f-12f-100-mikron/" TargetMode="External"/><Relationship Id="rId_hyperlink_26" Type="http://schemas.openxmlformats.org/officeDocument/2006/relationships/hyperlink" Target="https://him-auto.ru/sistemy-i-oborudovanie-vodopodgotovki/filtruyushchij-ehlement-iz-nerzhstali/" TargetMode="External"/><Relationship Id="rId_hyperlink_27" Type="http://schemas.openxmlformats.org/officeDocument/2006/relationships/hyperlink" Target="https://him-auto.ru/sistemy-i-oborudovanie-vodopodgotovki/filtruyushchij-ehlement-s-obratnym-klapanom-plastik/" TargetMode="External"/><Relationship Id="rId_hyperlink_28" Type="http://schemas.openxmlformats.org/officeDocument/2006/relationships/hyperlink" Target="https://him-auto.ru/sistemy-i-oborudovanie-vodopodgotovki/filtruyushchij-ehlement-s-obratnym-klapanom-plastik-200031610/" TargetMode="External"/><Relationship Id="rId_hyperlink_29" Type="http://schemas.openxmlformats.org/officeDocument/2006/relationships/hyperlink" Target="https://him-auto.ru/sistemy-i-oborudovanie-vodopodgotovki/filtry-fy5-plastikovyj-80-lmin-vhod-34g-vyhod-34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  <col min="8" max="8" width="10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7" t="s">
        <v>3</v>
      </c>
      <c r="B6" s="2"/>
      <c r="C6" s="2"/>
      <c r="D6" s="2"/>
      <c r="E6" s="16"/>
      <c r="F6" s="11"/>
      <c r="G6" s="11"/>
      <c r="H6" s="19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4" t="s">
        <v>9</v>
      </c>
      <c r="G7" s="12" t="s">
        <v>10</v>
      </c>
      <c r="H7" s="3" t="s">
        <v>11</v>
      </c>
    </row>
    <row r="8" spans="1:8" outlineLevel="1">
      <c r="A8" s="18">
        <v>1</v>
      </c>
      <c r="B8" s="9" t="s">
        <v>12</v>
      </c>
      <c r="C8" s="10" t="s">
        <v>13</v>
      </c>
      <c r="D8" s="10" t="s">
        <v>14</v>
      </c>
      <c r="E8" s="8" t="s">
        <v>15</v>
      </c>
      <c r="F8" s="15">
        <v>252.0</v>
      </c>
      <c r="G8" s="13">
        <f>F8*8</f>
        <v>2016</v>
      </c>
      <c r="H8" s="18" t="s">
        <v>16</v>
      </c>
    </row>
    <row r="9" spans="1:8" outlineLevel="1">
      <c r="A9" s="18">
        <v>2</v>
      </c>
      <c r="B9" s="9" t="s">
        <v>17</v>
      </c>
      <c r="C9" s="10" t="s">
        <v>18</v>
      </c>
      <c r="D9" s="10" t="s">
        <v>19</v>
      </c>
      <c r="E9" s="8" t="s">
        <v>15</v>
      </c>
      <c r="F9" s="15">
        <v>1728.0</v>
      </c>
      <c r="G9" s="13">
        <f>F9*9</f>
        <v>15552</v>
      </c>
      <c r="H9" s="18" t="s">
        <v>16</v>
      </c>
    </row>
    <row r="10" spans="1:8" outlineLevel="1">
      <c r="A10" s="18">
        <v>3</v>
      </c>
      <c r="B10" s="9"/>
      <c r="C10" s="10" t="s">
        <v>20</v>
      </c>
      <c r="D10" s="10" t="s">
        <v>21</v>
      </c>
      <c r="E10" s="8">
        <v>1000.0</v>
      </c>
      <c r="F10" s="15">
        <v>8200.0</v>
      </c>
      <c r="G10" s="13">
        <f>F10*10</f>
        <v>82000</v>
      </c>
      <c r="H10" s="18" t="s">
        <v>16</v>
      </c>
    </row>
    <row r="11" spans="1:8" outlineLevel="1">
      <c r="A11" s="18">
        <v>4</v>
      </c>
      <c r="B11" s="9" t="s">
        <v>22</v>
      </c>
      <c r="C11" s="10" t="s">
        <v>23</v>
      </c>
      <c r="D11" s="10" t="s">
        <v>24</v>
      </c>
      <c r="E11" s="8">
        <v>1000.0</v>
      </c>
      <c r="F11" s="15">
        <v>0.0</v>
      </c>
      <c r="G11" s="13">
        <f>F11*11</f>
        <v>0</v>
      </c>
      <c r="H11" s="18" t="s">
        <v>16</v>
      </c>
    </row>
    <row r="12" spans="1:8" outlineLevel="1">
      <c r="A12" s="18">
        <v>5</v>
      </c>
      <c r="B12" s="9" t="s">
        <v>25</v>
      </c>
      <c r="C12" s="10" t="s">
        <v>26</v>
      </c>
      <c r="D12" s="10" t="s">
        <v>27</v>
      </c>
      <c r="E12" s="8">
        <v>1000.0</v>
      </c>
      <c r="F12" s="15">
        <v>89000.0</v>
      </c>
      <c r="G12" s="13">
        <f>F12*12</f>
        <v>1068000</v>
      </c>
      <c r="H12" s="18" t="s">
        <v>16</v>
      </c>
    </row>
    <row r="13" spans="1:8" outlineLevel="1">
      <c r="A13" s="18">
        <v>6</v>
      </c>
      <c r="B13" s="9" t="s">
        <v>28</v>
      </c>
      <c r="C13" s="10" t="s">
        <v>29</v>
      </c>
      <c r="D13" s="10" t="s">
        <v>30</v>
      </c>
      <c r="E13" s="8">
        <v>1000.0</v>
      </c>
      <c r="F13" s="15">
        <v>95000.0</v>
      </c>
      <c r="G13" s="13">
        <f>F13*13</f>
        <v>1235000</v>
      </c>
      <c r="H13" s="18" t="s">
        <v>16</v>
      </c>
    </row>
    <row r="14" spans="1:8" outlineLevel="1">
      <c r="A14" s="18">
        <v>7</v>
      </c>
      <c r="B14" s="9" t="s">
        <v>31</v>
      </c>
      <c r="C14" s="10" t="s">
        <v>32</v>
      </c>
      <c r="D14" s="10" t="s">
        <v>33</v>
      </c>
      <c r="E14" s="8">
        <v>1000.0</v>
      </c>
      <c r="F14" s="15">
        <v>100000.0</v>
      </c>
      <c r="G14" s="13">
        <f>F14*14</f>
        <v>1400000</v>
      </c>
      <c r="H14" s="18" t="s">
        <v>16</v>
      </c>
    </row>
    <row r="15" spans="1:8" outlineLevel="1">
      <c r="A15" s="18">
        <v>8</v>
      </c>
      <c r="B15" s="9" t="s">
        <v>34</v>
      </c>
      <c r="C15" s="10" t="s">
        <v>35</v>
      </c>
      <c r="D15" s="10" t="s">
        <v>36</v>
      </c>
      <c r="E15" s="8">
        <v>1000.0</v>
      </c>
      <c r="F15" s="15">
        <v>123000.0</v>
      </c>
      <c r="G15" s="13">
        <f>F15*15</f>
        <v>1845000</v>
      </c>
      <c r="H15" s="18" t="s">
        <v>16</v>
      </c>
    </row>
    <row r="16" spans="1:8" outlineLevel="1">
      <c r="A16" s="18">
        <v>9</v>
      </c>
      <c r="B16" s="9" t="s">
        <v>37</v>
      </c>
      <c r="C16" s="10" t="s">
        <v>38</v>
      </c>
      <c r="D16" s="10" t="s">
        <v>39</v>
      </c>
      <c r="E16" s="8" t="s">
        <v>15</v>
      </c>
      <c r="F16" s="15">
        <v>1105.0</v>
      </c>
      <c r="G16" s="13">
        <f>F16*16</f>
        <v>17680</v>
      </c>
      <c r="H16" s="18" t="s">
        <v>16</v>
      </c>
    </row>
    <row r="17" spans="1:8" outlineLevel="1">
      <c r="A17" s="18">
        <v>10</v>
      </c>
      <c r="B17" s="9" t="s">
        <v>40</v>
      </c>
      <c r="C17" s="10" t="s">
        <v>41</v>
      </c>
      <c r="D17" s="10" t="s">
        <v>42</v>
      </c>
      <c r="E17" s="8" t="s">
        <v>15</v>
      </c>
      <c r="F17" s="15">
        <v>128.0</v>
      </c>
      <c r="G17" s="13">
        <f>F17*17</f>
        <v>2176</v>
      </c>
      <c r="H17" s="18" t="s">
        <v>16</v>
      </c>
    </row>
    <row r="18" spans="1:8" outlineLevel="1">
      <c r="A18" s="18">
        <v>11</v>
      </c>
      <c r="B18" s="9" t="s">
        <v>43</v>
      </c>
      <c r="C18" s="10" t="s">
        <v>44</v>
      </c>
      <c r="D18" s="10" t="s">
        <v>45</v>
      </c>
      <c r="E18" s="8">
        <v>1000.0</v>
      </c>
      <c r="F18" s="15">
        <v>1387.0</v>
      </c>
      <c r="G18" s="13">
        <f>F18*18</f>
        <v>24966</v>
      </c>
      <c r="H18" s="18" t="s">
        <v>16</v>
      </c>
    </row>
    <row r="19" spans="1:8" outlineLevel="1">
      <c r="A19" s="18">
        <v>12</v>
      </c>
      <c r="B19" s="9" t="s">
        <v>46</v>
      </c>
      <c r="C19" s="10" t="s">
        <v>47</v>
      </c>
      <c r="D19" s="10" t="s">
        <v>48</v>
      </c>
      <c r="E19" s="8" t="s">
        <v>15</v>
      </c>
      <c r="F19" s="15">
        <v>128.0</v>
      </c>
      <c r="G19" s="13">
        <f>F19*19</f>
        <v>2432</v>
      </c>
      <c r="H19" s="18" t="s">
        <v>16</v>
      </c>
    </row>
    <row r="20" spans="1:8" outlineLevel="1">
      <c r="A20" s="18">
        <v>13</v>
      </c>
      <c r="B20" s="9" t="s">
        <v>49</v>
      </c>
      <c r="C20" s="10" t="s">
        <v>50</v>
      </c>
      <c r="D20" s="10" t="s">
        <v>51</v>
      </c>
      <c r="E20" s="8" t="s">
        <v>15</v>
      </c>
      <c r="F20" s="15">
        <v>384.0</v>
      </c>
      <c r="G20" s="13">
        <f>F20*20</f>
        <v>7680</v>
      </c>
      <c r="H20" s="18" t="s">
        <v>16</v>
      </c>
    </row>
    <row r="21" spans="1:8" outlineLevel="1">
      <c r="A21" s="18">
        <v>14</v>
      </c>
      <c r="B21" s="9" t="s">
        <v>52</v>
      </c>
      <c r="C21" s="10" t="s">
        <v>53</v>
      </c>
      <c r="D21" s="10" t="s">
        <v>54</v>
      </c>
      <c r="E21" s="8" t="s">
        <v>15</v>
      </c>
      <c r="F21" s="15">
        <v>1193.0</v>
      </c>
      <c r="G21" s="13">
        <f>F21*21</f>
        <v>25053</v>
      </c>
      <c r="H21" s="18" t="s">
        <v>16</v>
      </c>
    </row>
    <row r="22" spans="1:8" outlineLevel="1">
      <c r="A22" s="18">
        <v>15</v>
      </c>
      <c r="B22" s="9" t="s">
        <v>55</v>
      </c>
      <c r="C22" s="10" t="s">
        <v>56</v>
      </c>
      <c r="D22" s="10" t="s">
        <v>57</v>
      </c>
      <c r="E22" s="8" t="s">
        <v>15</v>
      </c>
      <c r="F22" s="15">
        <v>1105.0</v>
      </c>
      <c r="G22" s="13">
        <f>F22*22</f>
        <v>24310</v>
      </c>
      <c r="H22" s="18" t="s">
        <v>16</v>
      </c>
    </row>
    <row r="23" spans="1:8" outlineLevel="1">
      <c r="A23" s="18">
        <v>16</v>
      </c>
      <c r="B23" s="9" t="s">
        <v>58</v>
      </c>
      <c r="C23" s="10" t="s">
        <v>59</v>
      </c>
      <c r="D23" s="10" t="s">
        <v>60</v>
      </c>
      <c r="E23" s="8" t="s">
        <v>15</v>
      </c>
      <c r="F23" s="15">
        <v>1547.0</v>
      </c>
      <c r="G23" s="13">
        <f>F23*23</f>
        <v>35581</v>
      </c>
      <c r="H23" s="18" t="s">
        <v>16</v>
      </c>
    </row>
    <row r="24" spans="1:8" outlineLevel="1">
      <c r="A24" s="18">
        <v>17</v>
      </c>
      <c r="B24" s="9" t="s">
        <v>61</v>
      </c>
      <c r="C24" s="10" t="s">
        <v>62</v>
      </c>
      <c r="D24" s="10" t="s">
        <v>63</v>
      </c>
      <c r="E24" s="8">
        <v>1000.0</v>
      </c>
      <c r="F24" s="15">
        <v>1635.0</v>
      </c>
      <c r="G24" s="13">
        <f>F24*24</f>
        <v>39240</v>
      </c>
      <c r="H24" s="18" t="s">
        <v>16</v>
      </c>
    </row>
    <row r="25" spans="1:8" outlineLevel="1">
      <c r="A25" s="18">
        <v>18</v>
      </c>
      <c r="B25" s="9" t="s">
        <v>64</v>
      </c>
      <c r="C25" s="10" t="s">
        <v>65</v>
      </c>
      <c r="D25" s="10" t="s">
        <v>66</v>
      </c>
      <c r="E25" s="8" t="s">
        <v>15</v>
      </c>
      <c r="F25" s="15">
        <v>1152.0</v>
      </c>
      <c r="G25" s="13">
        <f>F25*25</f>
        <v>28800</v>
      </c>
      <c r="H25" s="18" t="s">
        <v>16</v>
      </c>
    </row>
    <row r="26" spans="1:8" outlineLevel="1">
      <c r="A26" s="18">
        <v>19</v>
      </c>
      <c r="B26" s="9" t="s">
        <v>67</v>
      </c>
      <c r="C26" s="10" t="s">
        <v>68</v>
      </c>
      <c r="D26" s="10" t="s">
        <v>69</v>
      </c>
      <c r="E26" s="8" t="s">
        <v>15</v>
      </c>
      <c r="F26" s="15">
        <v>864.0</v>
      </c>
      <c r="G26" s="13">
        <f>F26*26</f>
        <v>22464</v>
      </c>
      <c r="H26" s="18" t="s">
        <v>16</v>
      </c>
    </row>
    <row r="27" spans="1:8" outlineLevel="1">
      <c r="A27" s="18">
        <v>20</v>
      </c>
      <c r="B27" s="9" t="s">
        <v>70</v>
      </c>
      <c r="C27" s="10" t="s">
        <v>71</v>
      </c>
      <c r="D27" s="10" t="s">
        <v>72</v>
      </c>
      <c r="E27" s="8" t="s">
        <v>15</v>
      </c>
      <c r="F27" s="15">
        <v>212.0</v>
      </c>
      <c r="G27" s="13">
        <f>F27*27</f>
        <v>5724</v>
      </c>
      <c r="H27" s="18" t="s">
        <v>16</v>
      </c>
    </row>
    <row r="28" spans="1:8" outlineLevel="1">
      <c r="A28" s="18">
        <v>21</v>
      </c>
      <c r="B28" s="9" t="s">
        <v>73</v>
      </c>
      <c r="C28" s="10" t="s">
        <v>74</v>
      </c>
      <c r="D28" s="10" t="s">
        <v>75</v>
      </c>
      <c r="E28" s="8" t="s">
        <v>15</v>
      </c>
      <c r="F28" s="15">
        <v>1488.0</v>
      </c>
      <c r="G28" s="13">
        <f>F28*28</f>
        <v>41664</v>
      </c>
      <c r="H28" s="18" t="s">
        <v>16</v>
      </c>
    </row>
    <row r="29" spans="1:8" outlineLevel="1">
      <c r="A29" s="18">
        <v>22</v>
      </c>
      <c r="B29" s="9" t="s">
        <v>76</v>
      </c>
      <c r="C29" s="10" t="s">
        <v>77</v>
      </c>
      <c r="D29" s="10" t="s">
        <v>78</v>
      </c>
      <c r="E29" s="8" t="s">
        <v>15</v>
      </c>
      <c r="F29" s="15">
        <v>255.0</v>
      </c>
      <c r="G29" s="13">
        <f>F29*29</f>
        <v>7395</v>
      </c>
      <c r="H29" s="18" t="s">
        <v>16</v>
      </c>
    </row>
    <row r="30" spans="1:8" outlineLevel="1">
      <c r="A30" s="18">
        <v>23</v>
      </c>
      <c r="B30" s="9" t="s">
        <v>79</v>
      </c>
      <c r="C30" s="10" t="s">
        <v>80</v>
      </c>
      <c r="D30" s="10" t="s">
        <v>81</v>
      </c>
      <c r="E30" s="8" t="s">
        <v>15</v>
      </c>
      <c r="F30" s="15">
        <v>1152.0</v>
      </c>
      <c r="G30" s="13">
        <f>F30*30</f>
        <v>34560</v>
      </c>
      <c r="H30" s="18" t="s">
        <v>16</v>
      </c>
    </row>
    <row r="31" spans="1:8" outlineLevel="1">
      <c r="A31" s="18">
        <v>24</v>
      </c>
      <c r="B31" s="9" t="s">
        <v>82</v>
      </c>
      <c r="C31" s="10" t="s">
        <v>83</v>
      </c>
      <c r="D31" s="10" t="s">
        <v>84</v>
      </c>
      <c r="E31" s="8" t="s">
        <v>15</v>
      </c>
      <c r="F31" s="15">
        <v>1035.0</v>
      </c>
      <c r="G31" s="13">
        <f>F31*31</f>
        <v>32085</v>
      </c>
      <c r="H31" s="18" t="s">
        <v>16</v>
      </c>
    </row>
    <row r="32" spans="1:8" outlineLevel="1">
      <c r="A32" s="18">
        <v>25</v>
      </c>
      <c r="B32" s="9" t="s">
        <v>85</v>
      </c>
      <c r="C32" s="10" t="s">
        <v>86</v>
      </c>
      <c r="D32" s="10" t="s">
        <v>87</v>
      </c>
      <c r="E32" s="8" t="s">
        <v>15</v>
      </c>
      <c r="F32" s="15">
        <v>384.0</v>
      </c>
      <c r="G32" s="13">
        <f>F32*32</f>
        <v>12288</v>
      </c>
      <c r="H32" s="18" t="s">
        <v>16</v>
      </c>
    </row>
    <row r="33" spans="1:8" outlineLevel="1">
      <c r="A33" s="18">
        <v>26</v>
      </c>
      <c r="B33" s="9" t="s">
        <v>88</v>
      </c>
      <c r="C33" s="10" t="s">
        <v>89</v>
      </c>
      <c r="D33" s="10" t="s">
        <v>90</v>
      </c>
      <c r="E33" s="8" t="s">
        <v>15</v>
      </c>
      <c r="F33" s="15">
        <v>255.0</v>
      </c>
      <c r="G33" s="13">
        <f>F33*33</f>
        <v>8415</v>
      </c>
      <c r="H33" s="18" t="s">
        <v>16</v>
      </c>
    </row>
    <row r="34" spans="1:8" outlineLevel="1">
      <c r="A34" s="18">
        <v>27</v>
      </c>
      <c r="B34" s="9" t="s">
        <v>91</v>
      </c>
      <c r="C34" s="10" t="s">
        <v>92</v>
      </c>
      <c r="D34" s="10" t="s">
        <v>93</v>
      </c>
      <c r="E34" s="8" t="s">
        <v>15</v>
      </c>
      <c r="F34" s="15">
        <v>320.0</v>
      </c>
      <c r="G34" s="13">
        <f>F34*34</f>
        <v>10880</v>
      </c>
      <c r="H34" s="18" t="s">
        <v>16</v>
      </c>
    </row>
    <row r="35" spans="1:8" outlineLevel="1">
      <c r="A35" s="18">
        <v>28</v>
      </c>
      <c r="B35" s="9" t="s">
        <v>94</v>
      </c>
      <c r="C35" s="10" t="s">
        <v>95</v>
      </c>
      <c r="D35" s="10" t="s">
        <v>96</v>
      </c>
      <c r="E35" s="8" t="s">
        <v>15</v>
      </c>
      <c r="F35" s="15">
        <v>2592.0</v>
      </c>
      <c r="G35" s="13">
        <f>F35*35</f>
        <v>90720</v>
      </c>
      <c r="H35" s="18" t="s">
        <v>16</v>
      </c>
    </row>
    <row r="36" spans="1:8">
      <c r="F36" s="7" t="s">
        <v>97</v>
      </c>
      <c r="G36" s="20">
        <f>SUM(G6:G35)</f>
        <v>6121681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7:B34"/>
  <mergeCells>
    <mergeCell ref="B1:F1"/>
    <mergeCell ref="A6:H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https://him-auto.ru/</dc:creator>
  <cp:lastModifiedBy>https://him-auto.ru/</cp:lastModifiedBy>
  <dcterms:created xsi:type="dcterms:W3CDTF">2026-11-01T23:43:30+03:00</dcterms:created>
  <dcterms:modified xsi:type="dcterms:W3CDTF">2026-11-01T23:43:30+03:00</dcterms:modified>
  <dc:title>Документ Office 2007 XLSX</dc:title>
  <dc:description>Этот документ был сгенерирован на сайте https://him-auto.ru/</dc:description>
  <dc:subject>Прайс-лист</dc:subject>
  <cp:keywords/>
  <cp:category/>
</cp:coreProperties>
</file>