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'Прайс-лист'!$B$7:$B$151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<sst xmlns="http://schemas.openxmlformats.org/spreadsheetml/2006/main" uniqueCount="447">
  <si>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Прайс-лист</t>
  </si>
  <si>
    <t>https://him-auto.ru/</t>
  </si>
  <si>
    <t>Актуальность прайса на: 2026-11-01 23:43:35</t>
  </si>
  <si>
    <t>Другое оборудование</t>
  </si>
  <si>
    <t>№</t>
  </si>
  <si>
    <t>Артикул</t>
  </si>
  <si>
    <t>Наименование</t>
  </si>
  <si>
    <t>URL</t>
  </si>
  <si>
    <t>Наличие</t>
  </si>
  <si>
    <t>Цена</t>
  </si>
  <si>
    <t>Сумма</t>
  </si>
  <si>
    <t>Валюта</t>
  </si>
  <si>
    <t>12026</t>
  </si>
  <si>
    <t>AuTech Датчик вкл/выкл для обдувки 666220/3</t>
  </si>
  <si>
    <t>https://him-auto.ru/drugoe-oborudovanie/autech-datchik-vklvykl-dlya-obduvki-6662203/</t>
  </si>
  <si>
    <t>много</t>
  </si>
  <si>
    <t>руб.</t>
  </si>
  <si>
    <t>39764</t>
  </si>
  <si>
    <t>AuTech Турбосушка 1-турбинная 2800 Вт 666280</t>
  </si>
  <si>
    <t>https://him-auto.ru/drugoe-oborudovanie/autech-turbosushka-1-turbinnaya-2800-vt-666280/</t>
  </si>
  <si>
    <t>39763</t>
  </si>
  <si>
    <t>AuTech Турбосушка 2-х турбинная 2400 Ватт 666240</t>
  </si>
  <si>
    <t>https://him-auto.ru/drugoe-oborudovanie/autech-turbosushka-2-h-turbinnaya-2400-vatt-666240/</t>
  </si>
  <si>
    <t>11234</t>
  </si>
  <si>
    <t>AuTech Турбосушка 2-х турбинная 2800 Ватт 666220</t>
  </si>
  <si>
    <t>https://him-auto.ru/drugoe-oborudovanie/autech-turbosushka-2-h-turbinnaya-2800-vatt-666220/</t>
  </si>
  <si>
    <t>12678</t>
  </si>
  <si>
    <t>AuTech Турбосушка 2-х турбинная усиленная 4000 Ватт 667220</t>
  </si>
  <si>
    <t>https://him-auto.ru/drugoe-oborudovanie/autech-turbosushka-2-h-turbinnaya-usilennaya-4000-vatt-667220/</t>
  </si>
  <si>
    <t>42105</t>
  </si>
  <si>
    <t>AuTech Турбосушка ОБДУВКА одна-турбинная 666221</t>
  </si>
  <si>
    <t>https://him-auto.ru/drugoe-oborudovanie/autech-turbosushka-obduvka-odna-turbinnaya-666221/</t>
  </si>
  <si>
    <t>47147</t>
  </si>
  <si>
    <t>AuTech Устройство для сушки салона автомобиля, обдувка Торнадо. 1500 мА. Au-0310501.5</t>
  </si>
  <si>
    <t>https://him-auto.ru/drugoe-oborudovanie/autech-ustrojstvo-dlya-sushki-salona-avtomobilya-obduvka-tornado-1500-ma-au-03105015/</t>
  </si>
  <si>
    <t>47148</t>
  </si>
  <si>
    <t>AuTech Устройство для сушки салона автомобиля, обдувка Торнадо. 2500 мА. Au-0310502.5</t>
  </si>
  <si>
    <t>https://him-auto.ru/drugoe-oborudovanie/autech-ustrojstvo-dlya-sushki-salona-avtomobilya-obduvka-tornado-2500-ma-au-03105025/</t>
  </si>
  <si>
    <t>42104</t>
  </si>
  <si>
    <t>AuTech Шланг для обдувки 10м 666220/2</t>
  </si>
  <si>
    <t>https://him-auto.ru/drugoe-oborudovanie/autech-shlang-dlya-obduvki-10m-6662202/</t>
  </si>
  <si>
    <t>11332</t>
  </si>
  <si>
    <t>BIGBOI Держатель для шланга HHANGER</t>
  </si>
  <si>
    <t>https://him-auto.ru/drugoe-oborudovanie/bigboi-derzhatel-dlya-shlanga-hhanger/</t>
  </si>
  <si>
    <t>11330</t>
  </si>
  <si>
    <t>BIGBOI Колесная база для MINI BLOWRMINIWB</t>
  </si>
  <si>
    <t>https://him-auto.ru/drugoe-oborudovanie/bigboi-kolesnaya-baza-dlya-mini-blowrminiwb/</t>
  </si>
  <si>
    <t>45189</t>
  </si>
  <si>
    <t>BIGBOI Колесная база для MINI+ MINIPLUSWB</t>
  </si>
  <si>
    <t>https://him-auto.ru/drugoe-oborudovanie/bigboi-kolesnaya-baza-dlya-mini-minipluswb/</t>
  </si>
  <si>
    <t>45185</t>
  </si>
  <si>
    <t>BIGBOI Набор для BLOWR MINI and MINI+ BLOWR VAC</t>
  </si>
  <si>
    <t>https://him-auto.ru/drugoe-oborudovanie/bigboi-nabor-dlya-blowr-mini-and-mini-blowr-vac/</t>
  </si>
  <si>
    <t>45188</t>
  </si>
  <si>
    <t>BIGBOI Набор фильтров BLOWRBUDDI3PK</t>
  </si>
  <si>
    <t>https://him-auto.ru/drugoe-oborudovanie/bigboi-nabor-filtrov-blowrbuddi3pk/</t>
  </si>
  <si>
    <t>45187</t>
  </si>
  <si>
    <t>BIGBOI Набор фильтров MINI/PRO BLOWR3PK</t>
  </si>
  <si>
    <t>https://him-auto.ru/drugoe-oborudovanie/bigboi-nabor-filtrov-minipro-blowr3pk/</t>
  </si>
  <si>
    <t>11329</t>
  </si>
  <si>
    <t>BIGBOI Настенный держатель для BLOWR MINI BLOWRMINIWM</t>
  </si>
  <si>
    <t>https://him-auto.ru/drugoe-oborudovanie/bigboi-nastennyj-derzhatel-dlya-blowr-mini-blowrminiwm/</t>
  </si>
  <si>
    <t>11331</t>
  </si>
  <si>
    <t>BIGBOI Настенный держатель для BLOWR PRO BLOWRPROWM</t>
  </si>
  <si>
    <t>https://him-auto.ru/drugoe-oborudovanie/bigboi-nastennyj-derzhatel-dlya-blowr-pro-blowrprowm/</t>
  </si>
  <si>
    <t>45233</t>
  </si>
  <si>
    <t>BIGBOI Силиконовые насадки для турбосушки PRO/MINI BLOWRPRON</t>
  </si>
  <si>
    <t>https://him-auto.ru/drugoe-oborudovanie/bigboi-silikonovye-nasadki-dlya-turbosushki-promini-blowrpron/</t>
  </si>
  <si>
    <t>11783</t>
  </si>
  <si>
    <t>BIGBOI Турбина для турбосушки BUDDI</t>
  </si>
  <si>
    <t>https://him-auto.ru/drugoe-oborudovanie/bigboi-turbina-dlya-turbosushki-buddi/</t>
  </si>
  <si>
    <t>11324</t>
  </si>
  <si>
    <t>BIGBOI Турбосушка BLOWRBUDDI</t>
  </si>
  <si>
    <t>https://him-auto.ru/drugoe-oborudovanie/bigboi-turbosushka-blowrbuddi/</t>
  </si>
  <si>
    <t>11325</t>
  </si>
  <si>
    <t>BIGBOI Турбосушка BLOWRMINI</t>
  </si>
  <si>
    <t>https://him-auto.ru/drugoe-oborudovanie/bigboi-turbosushka-blowrmini/</t>
  </si>
  <si>
    <t>39413</t>
  </si>
  <si>
    <t>BIGBOI Турбосушка BLOWRMINIPLUS</t>
  </si>
  <si>
    <t>https://him-auto.ru/drugoe-oborudovanie/bigboi-turbosushka-blowrminiplus/</t>
  </si>
  <si>
    <t>11326</t>
  </si>
  <si>
    <t>BIGBOI Турбосушка BLOWRPRO</t>
  </si>
  <si>
    <t>https://him-auto.ru/drugoe-oborudovanie/bigboi-turbosushka-blowrpro/</t>
  </si>
  <si>
    <t>45184</t>
  </si>
  <si>
    <t>BIGBOI Турбосушка BLOWRPROPLUS</t>
  </si>
  <si>
    <t>https://him-auto.ru/drugoe-oborudovanie/bigboi-turbosushka-blowrproplus/</t>
  </si>
  <si>
    <t>11327</t>
  </si>
  <si>
    <t>BIGBOI Шланг 9 метров (d=40мм) для MINI BLOWRMINIH9 (старая версия)</t>
  </si>
  <si>
    <t>https://him-auto.ru/drugoe-oborudovanie/bigboi-shlang-9-metrov-d40mm-dlya-mini-blowrminih9-staraya-versiya/</t>
  </si>
  <si>
    <t>11328</t>
  </si>
  <si>
    <t>BIGBOI Шланг 9 метров (d=50мм) для BLOWR PRO BLOWRPROH9</t>
  </si>
  <si>
    <t>https://him-auto.ru/drugoe-oborudovanie/bigboi-shlang-9-metrov-d50mm-dlya-blowr-pro-blowrproh9/</t>
  </si>
  <si>
    <t>45186</t>
  </si>
  <si>
    <t>BIGBOI Шланг для BUDDY 1,5м BLOWRBUDDIHPCK</t>
  </si>
  <si>
    <t>https://him-auto.ru/drugoe-oborudovanie/bigboi-shlang-dlya-buddy-15m-blowrbuddihpck/</t>
  </si>
  <si>
    <t>46947</t>
  </si>
  <si>
    <t>Detail Шланг для турбосушки 10м DT-3026</t>
  </si>
  <si>
    <t>https://him-auto.ru/drugoe-oborudovanie/detail-shlang-dlya-turbosushki-10m-dt-3026/</t>
  </si>
  <si>
    <t>DS-141</t>
  </si>
  <si>
    <t>DS-141 Насос дозирующий элетромагнитный HC 150CST 03-12/04-10/05-08(220В)</t>
  </si>
  <si>
    <t>https://him-auto.ru/drugoe-oborudovanie/ds-141-nasos-doziruyushchij-ehletromagnitnyj-hc-150cst-03-1204-1005-08220v/</t>
  </si>
  <si>
    <t>JYPC-5B0517-A1</t>
  </si>
  <si>
    <t>EX-5 type. Помпа для пылесосов-экстракторов</t>
  </si>
  <si>
    <t>https://him-auto.ru/drugoe-oborudovanie/ex-5-type-pompa-dlya-pylesosov-ehkstraktorov/</t>
  </si>
  <si>
    <t>43735</t>
  </si>
  <si>
    <t>TOR Коннектор сушка-шланг LT-1090-80</t>
  </si>
  <si>
    <t>https://him-auto.ru/drugoe-oborudovanie/tor-konnektor-sushka-shlang-lt-1090-80/</t>
  </si>
  <si>
    <t>43734</t>
  </si>
  <si>
    <t>TOR Коннектор шланг-насадка LT-1090-70</t>
  </si>
  <si>
    <t>https://him-auto.ru/drugoe-oborudovanie/tor-konnektor-shlang-nasadka-lt-1090-70/</t>
  </si>
  <si>
    <t>40288</t>
  </si>
  <si>
    <t>TOR Турбосушка TOR LT-1090C-1</t>
  </si>
  <si>
    <t>https://him-auto.ru/drugoe-oborudovanie/tor-turbosushka-tor-lt-1090c-1/</t>
  </si>
  <si>
    <t>43731</t>
  </si>
  <si>
    <t>TOR Шланг черный 10м с двумя коннекторами (материал-пластик) LT-1090-30</t>
  </si>
  <si>
    <t>https://him-auto.ru/drugoe-oborudovanie/tor-shlang-chernyj-10m-s-dvumya-konnektorami-material-plastik-lt-1090-30/</t>
  </si>
  <si>
    <t>43730</t>
  </si>
  <si>
    <t>TOR Шланг черный 2.5 м с двумя коннекторами (материал-пластик) LT-1090-20</t>
  </si>
  <si>
    <t>https://him-auto.ru/drugoe-oborudovanie/tor-shlang-chernyj-25-m-s-dvumya-konnektorami-material-plastik-lt-1090-20/</t>
  </si>
  <si>
    <t>43732</t>
  </si>
  <si>
    <t>TOR Щелевая насадка узкая LT-1090-50</t>
  </si>
  <si>
    <t>https://him-auto.ru/drugoe-oborudovanie/tor-shchelevaya-nasadka-uzkaya-lt-1090-50/</t>
  </si>
  <si>
    <t>43733</t>
  </si>
  <si>
    <t>TOR Щелевая насадка широкая	LT-1090-60</t>
  </si>
  <si>
    <t>https://him-auto.ru/drugoe-oborudovanie/tor-shchelevaya-nasadka-shirokaya	lt-1090-60/</t>
  </si>
  <si>
    <t>HCL-02/TR-01</t>
  </si>
  <si>
    <t>Аппарат для хим чистки TOR HCL-02/TR-01</t>
  </si>
  <si>
    <t>https://him-auto.ru/drugoe-oborudovanie/apparat-dlya-him-chistki-tor-hcl-02tr-01/</t>
  </si>
  <si>
    <t>HCL-01/TR-02</t>
  </si>
  <si>
    <t>Аппарат для химчистки TOR HCL-01/TR-02</t>
  </si>
  <si>
    <t>https://him-auto.ru/drugoe-oborudovanie/apparat-dlya-himchistki-tor-hcl-01tr-02/</t>
  </si>
  <si>
    <t>BC 50125С10121</t>
  </si>
  <si>
    <t>Бачок 1L для Tornado С-10, С-20, С-20 Turbo</t>
  </si>
  <si>
    <t>https://him-auto.ru/drugoe-oborudovanie/bachok-1l-dlya-tornado-s-10-s-20-s-20-turbo/</t>
  </si>
  <si>
    <t>IL-25</t>
  </si>
  <si>
    <t>Внутренний корпус дозатрона TOR, IL-25</t>
  </si>
  <si>
    <t>https://him-auto.ru/drugoe-oborudovanie/vnutrennij-korpus-dozatrona-tor-il-25/</t>
  </si>
  <si>
    <t>BC 50287С17287</t>
  </si>
  <si>
    <t>Воронка внутренняя для Tornado С-17</t>
  </si>
  <si>
    <t>https://him-auto.ru/drugoe-oborudovanie/voronka-vnutrennyaya-dlya-tornado-s-17/</t>
  </si>
  <si>
    <t>BC 50103C10103</t>
  </si>
  <si>
    <t>Воронка для Tornado С-10</t>
  </si>
  <si>
    <t>https://him-auto.ru/drugoe-oborudovanie/voronka-dlya-tornado-s-10/</t>
  </si>
  <si>
    <t>BC 50151C20151</t>
  </si>
  <si>
    <t>Воронка для Tornado С-20</t>
  </si>
  <si>
    <t>https://him-auto.ru/drugoe-oborudovanie/voronka-dlya-tornado-s-20/</t>
  </si>
  <si>
    <t>BC 50201C20T201</t>
  </si>
  <si>
    <t>Воронка для Tornado С-20 Turbo</t>
  </si>
  <si>
    <t>https://him-auto.ru/drugoe-oborudovanie/voronka-dlya-tornado-s-20-turbo/</t>
  </si>
  <si>
    <t>TR-01/02</t>
  </si>
  <si>
    <t>Воронка для TR-01</t>
  </si>
  <si>
    <t>https://him-auto.ru/drugoe-oborudovanie/voronka-dlya-tr-01/</t>
  </si>
  <si>
    <t>TR-02/01</t>
  </si>
  <si>
    <t>Воронка для TR-02</t>
  </si>
  <si>
    <t>https://him-auto.ru/drugoe-oborudovanie/voronka-dlya-tr-02/</t>
  </si>
  <si>
    <t>BC 50288С17288</t>
  </si>
  <si>
    <t>Воронка распыляющая для Tornado С-17 тип 1</t>
  </si>
  <si>
    <t>https://him-auto.ru/drugoe-oborudovanie/voronka-raspylyayushchaya-dlya-tornado-s-17-tip-1/</t>
  </si>
  <si>
    <t>BC 50289С17289</t>
  </si>
  <si>
    <t>Воронка распыляющая для Tornado С-17 тип 2</t>
  </si>
  <si>
    <t>https://him-auto.ru/drugoe-oborudovanie/voronka-raspylyayushchaya-dlya-tornado-s-17-tip-2/</t>
  </si>
  <si>
    <t>MTR-03-00</t>
  </si>
  <si>
    <t>Воронка с ворсом для распылителя (пластик), белая</t>
  </si>
  <si>
    <t>https://him-auto.ru/drugoe-oborudovanie/voronka-s-vorsom-dlya-raspylitelya-plastik-belaya/</t>
  </si>
  <si>
    <t>MTR-04-00</t>
  </si>
  <si>
    <t>Воронка с ворсом для распылителя (пластик), черная</t>
  </si>
  <si>
    <t>https://him-auto.ru/drugoe-oborudovanie/voronka-s-vorsom-dlya-raspylitelya-plastik-chernaya/</t>
  </si>
  <si>
    <t>45270</t>
  </si>
  <si>
    <t>Выключатель для турбосушки LERATON TD4000</t>
  </si>
  <si>
    <t>https://him-auto.ru/drugoe-oborudovanie/vyklyuchatel-dlya-turbosushki-leraton-td4000/</t>
  </si>
  <si>
    <t>45266</t>
  </si>
  <si>
    <t>Выключатель для турбосушки LERATON TDO2800</t>
  </si>
  <si>
    <t>https://him-auto.ru/drugoe-oborudovanie/vyklyuchatel-dlya-turbosushki-leraton-tdo2800/</t>
  </si>
  <si>
    <t>2504№30</t>
  </si>
  <si>
    <t>Гайка пластиковая поз№30 к дозатрону 2504</t>
  </si>
  <si>
    <t>https://him-auto.ru/drugoe-oborudovanie/gajka-plastikovaya-poz30-k-dozatronu-2504/</t>
  </si>
  <si>
    <t>2504№8</t>
  </si>
  <si>
    <t>Гайка пластиковая поз№8 к дозатрону 2504</t>
  </si>
  <si>
    <t>https://him-auto.ru/drugoe-oborudovanie/gajka-plastikovaya-poz8-k-dozatronu-2504/</t>
  </si>
  <si>
    <t>47835</t>
  </si>
  <si>
    <t>Двухтурбинная турбосушка LERATON TD3000 (2x1500W)</t>
  </si>
  <si>
    <t>https://him-auto.ru/drugoe-oborudovanie/dvuhturbinnaya-turbosushka-leraton-td3000-2x1500w/</t>
  </si>
  <si>
    <t>45258</t>
  </si>
  <si>
    <t>Двухтурбинная турбосушка LERATON TD4000 (2x2000W)</t>
  </si>
  <si>
    <t>https://him-auto.ru/drugoe-oborudovanie/dvuhturbinnaya-turbosushka-leraton-td4000-2x2000w/</t>
  </si>
  <si>
    <t>45259</t>
  </si>
  <si>
    <t>Двухтурбинная турбосушка с озонацией LERATON TDO2800 (2x1400W)</t>
  </si>
  <si>
    <t>https://him-auto.ru/drugoe-oborudovanie/dvuhturbinnaya-turbosushka-s-ozonaciej-leraton-tdo2800-2x1400w/</t>
  </si>
  <si>
    <t>IL-36</t>
  </si>
  <si>
    <t>Деталь с хомутами и пружиной для дозатрона TOR, IL-36</t>
  </si>
  <si>
    <t>https://him-auto.ru/drugoe-oborudovanie/detal-s-homutami-i-pruzhinoj-dlya-dozatrona-tor-il-36/</t>
  </si>
  <si>
    <t>D25RE2</t>
  </si>
  <si>
    <t>Дозатор Dosatron D25RE2 IE (арт. D25RE2 IE (RP-0118) DOSATRON')</t>
  </si>
  <si>
    <t>https://him-auto.ru/drugoe-oborudovanie/dozator-dosatron-d25re2-ie-art-d25re2-ie-rp-0118-dosatron/</t>
  </si>
  <si>
    <t>D25RE5</t>
  </si>
  <si>
    <t>Дозатор Dosatron D25RE5</t>
  </si>
  <si>
    <t>https://him-auto.ru/drugoe-oborudovanie/dozator-dosatron-d25re5/</t>
  </si>
  <si>
    <t>2504</t>
  </si>
  <si>
    <t>Дозатрон 30-2500 л/ч, 4-40 °С, 0,2-8 бар, 1% - 4% (DP 001)</t>
  </si>
  <si>
    <t>https://him-auto.ru/drugoe-oborudovanie/dozatron-30-2500-lch-4-40-°s-02-8-bar-1-4-dp-001/</t>
  </si>
  <si>
    <t>D25RE10</t>
  </si>
  <si>
    <t>Дозатрон D25RE10</t>
  </si>
  <si>
    <t>https://him-auto.ru/drugoe-oborudovanie/dozatron-d25re10/</t>
  </si>
  <si>
    <t>AMS200AHX1000</t>
  </si>
  <si>
    <t>Дозирующий насос Seko Kompact AMS 200</t>
  </si>
  <si>
    <t>https://him-auto.ru/drugoe-oborudovanie/doziruyushchij-nasos-seko-kompact-ams-200/</t>
  </si>
  <si>
    <t>DP 001</t>
  </si>
  <si>
    <t>Дозирующий насос, дозатрон TOR DP001</t>
  </si>
  <si>
    <t>https://him-auto.ru/drugoe-oborudovanie/doziruyushchij-nasos-dozatron-tor-dp001/</t>
  </si>
  <si>
    <t>DP-56</t>
  </si>
  <si>
    <t>Ключ-многогранник Tornado, DP-56</t>
  </si>
  <si>
    <t>https://him-auto.ru/drugoe-oborudovanie/klyuch-mnogogrannik-tornado-dp-56/</t>
  </si>
  <si>
    <t>45267</t>
  </si>
  <si>
    <t>Кнопка включения озона для турбосушки TDO2800 LERATON</t>
  </si>
  <si>
    <t>https://him-auto.ru/drugoe-oborudovanie/knopka-vklyucheniya-ozona-dlya-turbosushki-tdo2800-leraton/</t>
  </si>
  <si>
    <t>IL-35</t>
  </si>
  <si>
    <t>Кольцевое уплотнение для дозатрона TOR, IL-35</t>
  </si>
  <si>
    <t>https://him-auto.ru/drugoe-oborudovanie/kolcevoe-uplotnenie-dlya-dozatrona-tor-il-35/</t>
  </si>
  <si>
    <t>2504№24</t>
  </si>
  <si>
    <t>Кольцо поз№24 к дозатрону 2504</t>
  </si>
  <si>
    <t>https://him-auto.ru/drugoe-oborudovanie/kolco-poz24-k-dozatronu-2504/</t>
  </si>
  <si>
    <t>BC 50253С17253</t>
  </si>
  <si>
    <t>Кольцо уплотнительное для пенораспылителя Tornado</t>
  </si>
  <si>
    <t>https://him-auto.ru/drugoe-oborudovanie/kolco-uplotnitelnoe-dlya-penoraspylitelya-tornado/</t>
  </si>
  <si>
    <t>BC 50122С10122</t>
  </si>
  <si>
    <t>Кольцо уплотнительное крышки бачка для Tornado С-10</t>
  </si>
  <si>
    <t>https://him-auto.ru/drugoe-oborudovanie/kolco-uplotnitelnoe-kryshki-bachka-dlya-tornado-s-10/</t>
  </si>
  <si>
    <t>BC 50160С20160</t>
  </si>
  <si>
    <t>Кольцо уплотнительное крышки бачка для Tornado С-20, С-20 Turbo</t>
  </si>
  <si>
    <t>https://him-auto.ru/drugoe-oborudovanie/kolco-uplotnitelnoe-kryshki-bachka-dlya-tornado-s-20-s-20-turbo/</t>
  </si>
  <si>
    <t>MTR-07</t>
  </si>
  <si>
    <t>Комплект для химчистки ковровых покрытий MTR-07</t>
  </si>
  <si>
    <t>https://him-auto.ru/drugoe-oborudovanie/komplekt-dlya-himchistki-kovrovyh-pokrytij-mtr-07/</t>
  </si>
  <si>
    <t>MTR-08</t>
  </si>
  <si>
    <t>Комплект для химчистки ковровых покрытий MTR-08</t>
  </si>
  <si>
    <t>https://him-auto.ru/drugoe-oborudovanie/komplekt-dlya-himchistki-kovrovyh-pokrytij-mtr-08/</t>
  </si>
  <si>
    <t>2504№5</t>
  </si>
  <si>
    <t>Корпус поз№5 к дозатрону 2504</t>
  </si>
  <si>
    <t>https://him-auto.ru/drugoe-oborudovanie/korpus-poz5-k-dozatronu-2504/</t>
  </si>
  <si>
    <t>BC 50117С10177</t>
  </si>
  <si>
    <t>Кран шаровый для Tornado С-10, С-20, С-20 Turbo</t>
  </si>
  <si>
    <t>https://him-auto.ru/drugoe-oborudovanie/kran-sharovyj-dlya-tornado-s-10-s-20-s-20-turbo/</t>
  </si>
  <si>
    <t>BC 50120С10120</t>
  </si>
  <si>
    <t>Крышка бачка для Tornado С-10, С-20, С-20 Turbo</t>
  </si>
  <si>
    <t>https://him-auto.ru/drugoe-oborudovanie/kryshka-bachka-dlya-tornado-s-10-s-20-s-20-turbo/</t>
  </si>
  <si>
    <t>HCL-01/13/TR-02/13</t>
  </si>
  <si>
    <t>Микро шланг подачи химии для TR-01 и TR-02</t>
  </si>
  <si>
    <t>https://him-auto.ru/drugoe-oborudovanie/mikro-shlang-podachi-himii-dlya-tr-01-i-tr-02/</t>
  </si>
  <si>
    <t>45262</t>
  </si>
  <si>
    <t>Набор коннекторов для турбосушки LERATON (2 шт)</t>
  </si>
  <si>
    <t>https://him-auto.ru/drugoe-oborudovanie/nabor-konnektorov-dlya-turbosushki-leraton-2-sht/</t>
  </si>
  <si>
    <t>45263</t>
  </si>
  <si>
    <t>Набор щелевых насадок для турбосушки LERATON (3 шт)</t>
  </si>
  <si>
    <t>https://him-auto.ru/drugoe-oborudovanie/nabor-shchelevyh-nasadok-dlya-turbosushki-leraton-3-sht/</t>
  </si>
  <si>
    <t>PBV4337274ER</t>
  </si>
  <si>
    <t>Насос B3-V PER 1-3 90-260V SANT</t>
  </si>
  <si>
    <t>https://him-auto.ru/drugoe-oborudovanie/nasos-b3-v-per-1-3-90-260v-sant/</t>
  </si>
  <si>
    <t>Насос B3-V PER 12-1 90/260V</t>
  </si>
  <si>
    <t>https://him-auto.ru/drugoe-oborudovanie/nasos-b3-v-per-12-1-90260v/</t>
  </si>
  <si>
    <t>PLX240385E</t>
  </si>
  <si>
    <t>Насос DLX-MA/MB 5-7 230V PVDF (5-7/6-5/8-2)</t>
  </si>
  <si>
    <t>https://him-auto.ru/drugoe-oborudovanie/nasos-dlx-mamb-5-7-230v-pvdf-5-76-58-2/</t>
  </si>
  <si>
    <t>PEU453954I</t>
  </si>
  <si>
    <t>Насос eONE MA 10-12 100/250V PVDF TFE/P</t>
  </si>
  <si>
    <t>https://him-auto.ru/drugoe-oborudovanie/nasos-eone-ma-10-12-100250v-pvdf-tfep/</t>
  </si>
  <si>
    <t>PEU453864I</t>
  </si>
  <si>
    <t>Насос eONE MA 30-5 100/250V PVDF TFE/P</t>
  </si>
  <si>
    <t>https://him-auto.ru/drugoe-oborudovanie/nasos-eone-ma-30-5-100250v-pvdf-tfep/</t>
  </si>
  <si>
    <t>PEU483864I</t>
  </si>
  <si>
    <t>Насос eONE MF 30-5 100/250V PVDF TFE/P</t>
  </si>
  <si>
    <t>https://him-auto.ru/drugoe-oborudovanie/nasos-eone-mf-30-5-100250v-pvdf-tfep/</t>
  </si>
  <si>
    <t>BP0220AA00600</t>
  </si>
  <si>
    <t>Насос P-AA 220/16, 400/3/50, 0,37 кВт</t>
  </si>
  <si>
    <t>https://him-auto.ru/drugoe-oborudovanie/nasos-p-aa-22016-400350-037-kvt/</t>
  </si>
  <si>
    <t>PKX0128901</t>
  </si>
  <si>
    <t>Насос PKX-MA/A 2 л/ч-6 бар, 230В</t>
  </si>
  <si>
    <t>https://him-auto.ru/drugoe-oborudovanie/nasos-pkx-maa-2-lch-6-bar-230v/</t>
  </si>
  <si>
    <t>AD0030CA00100</t>
  </si>
  <si>
    <t>Насос ST-D CA 30/11, 400/3/50, 0,18 кВт головка насоса полипропилен</t>
  </si>
  <si>
    <t>https://him-auto.ru/drugoe-oborudovanie/nasos-st-d-ca-3011-400350-018-kvt-golovka-nasosa-polipropilen/</t>
  </si>
  <si>
    <t>PO21</t>
  </si>
  <si>
    <t>Насос дозатор 0,2-5 бар, 40°C, 40 л/мин, 0.4-4% 3/4"ш.3/4"ш.</t>
  </si>
  <si>
    <t>https://him-auto.ru/drugoe-oborudovanie/nasos-dozator-02-5-bar-40°c-40-lmin-04-4-34sh34sh/</t>
  </si>
  <si>
    <t>MX.250.P022</t>
  </si>
  <si>
    <t>Насос дозатор, дозатрон, медикатор 0,2-6 бар, 40°C, 40 л/мин, 0,2 –2 % 3/4"ш.3/4"ш.</t>
  </si>
  <si>
    <t>https://him-auto.ru/drugoe-oborudovanie/nasos-dozator-dozatron-medikator-02-6-bar-40°c-40-lmin-02-–2-34sh34sh/</t>
  </si>
  <si>
    <t>MX.250.P110</t>
  </si>
  <si>
    <t>Насос дозатор, дозатрон, медикатор 0,2-6 бар, 40°C, 40 л/мин, 1 - 10% 3/4"ш.3/4"ш.</t>
  </si>
  <si>
    <t>https://him-auto.ru/drugoe-oborudovanie/nasos-dozator-dozatron-medikator-02-6-bar-40°c-40-lmin-1-10-34sh34sh/</t>
  </si>
  <si>
    <t>MX.250.P150</t>
  </si>
  <si>
    <t>Насос дозатор, дозатрон, медикатор 0,2-6 бар, 40°C, 40 л/мин, 1 - 5% 3/4"ш.3/4"ш.</t>
  </si>
  <si>
    <t>https://him-auto.ru/drugoe-oborudovanie/nasos-dozator-dozatron-medikator-02-6-bar-40°c-40-lmin-1-5-34sh34sh/</t>
  </si>
  <si>
    <t>IL-7</t>
  </si>
  <si>
    <t>Нижняя часть корпуса дозатрона TOR, IL-7</t>
  </si>
  <si>
    <t>https://him-auto.ru/drugoe-oborudovanie/nizhnyaya-chast-korpusa-dozatrona-tor-il-7/</t>
  </si>
  <si>
    <t>BC 50285С17285</t>
  </si>
  <si>
    <t>Переходник M14*1.0 для распылителя Tornado C-17</t>
  </si>
  <si>
    <t>https://him-auto.ru/drugoe-oborudovanie/perehodnik-m1410-dlya-raspylitelya-tornado-c-17/</t>
  </si>
  <si>
    <t>LT-06</t>
  </si>
  <si>
    <t>Пистолет для очистки двигателя и моторного отсека LT-06</t>
  </si>
  <si>
    <t>https://him-auto.ru/drugoe-oborudovanie/pistolet-dlya-ochistki-dvigatelya-i-motornogo-otseka-lt-06/</t>
  </si>
  <si>
    <t>LT-06-1</t>
  </si>
  <si>
    <t>Пистолет для очистки двигателя и моторного отсека LT-06-1</t>
  </si>
  <si>
    <t>https://him-auto.ru/drugoe-oborudovanie/pistolet-dlya-ochistki-dvigatelya-i-motornogo-otseka-lt-06-1/</t>
  </si>
  <si>
    <t>HCL-002</t>
  </si>
  <si>
    <t>Пистолет для сухой экспресс-химчистки TOR HCL-002</t>
  </si>
  <si>
    <t>https://him-auto.ru/drugoe-oborudovanie/pistolet-dlya-suhoj-ehkspress-himchistki-tor-hcl-002/</t>
  </si>
  <si>
    <t>8.009.105A</t>
  </si>
  <si>
    <t>Пистолет продувочный, 26 см, (нерж./сталь,пластик)</t>
  </si>
  <si>
    <t>https://him-auto.ru/drugoe-oborudovanie/pistolet-produvochnyj-26-sm-nerzhstalplastik/</t>
  </si>
  <si>
    <t>DG-15-1</t>
  </si>
  <si>
    <t>Пистолет продувочный, удлиненный DG-15-1</t>
  </si>
  <si>
    <t>https://him-auto.ru/drugoe-oborudovanie/pistolet-produvochnyj-udlinennyj-dg-15-1/</t>
  </si>
  <si>
    <t>HCL-11</t>
  </si>
  <si>
    <t>Пистолет-распылитель для химчистки TOR HCL-11</t>
  </si>
  <si>
    <t>https://him-auto.ru/drugoe-oborudovanie/pistolet-raspylitel-dlya-himchistki-tor-hcl-11/</t>
  </si>
  <si>
    <t>45472</t>
  </si>
  <si>
    <t>Плата озонации для турбосушки LERATON TDO2800</t>
  </si>
  <si>
    <t>https://him-auto.ru/drugoe-oborudovanie/plata-ozonacii-dlya-turbosushki-leraton-tdo2800/</t>
  </si>
  <si>
    <t>BC 50155С20155</t>
  </si>
  <si>
    <t>Подшипник для Tornado С-20</t>
  </si>
  <si>
    <t>https://him-auto.ru/drugoe-oborudovanie/podshipnik-dlya-tornado-s-20/</t>
  </si>
  <si>
    <t>M-00001250-M</t>
  </si>
  <si>
    <t>Помпа-улька (латунь) M-00001250-M</t>
  </si>
  <si>
    <t>https://him-auto.ru/drugoe-oborudovanie/pompa-ulka-latun-m-00001250-m/</t>
  </si>
  <si>
    <t>M-00001253W</t>
  </si>
  <si>
    <t>Помпа-улька (латунь) M-00001253W</t>
  </si>
  <si>
    <t>https://him-auto.ru/drugoe-oborudovanie/pompa-ulka-latun-m-00001253w/</t>
  </si>
  <si>
    <t>M-00001250-P</t>
  </si>
  <si>
    <t>Помпа-улька (пластик) M-00001250-P</t>
  </si>
  <si>
    <t>https://him-auto.ru/drugoe-oborudovanie/pompa-ulka-plastik-m-00001250-p/</t>
  </si>
  <si>
    <t>MTR-05</t>
  </si>
  <si>
    <t>Продувочный пистолет повышенной мощности MTR-05</t>
  </si>
  <si>
    <t>https://him-auto.ru/drugoe-oborudovanie/produvochnyj-pistolet-povyshennoj-moshchnosti-mtr-05/</t>
  </si>
  <si>
    <t>DP-21</t>
  </si>
  <si>
    <t>Пружина заборной пластиковой трубки для дозатрона TOR</t>
  </si>
  <si>
    <t>https://him-auto.ru/drugoe-oborudovanie/pruzhina-zabornoj-plastikovoj-trubki-dlya-dozatrona-tor/</t>
  </si>
  <si>
    <t>MTR-03</t>
  </si>
  <si>
    <t>Распылитель для химчистки TOR MTR-03</t>
  </si>
  <si>
    <t>https://him-auto.ru/drugoe-oborudovanie/raspylitel-dlya-himchistki-tor-mtr-03/</t>
  </si>
  <si>
    <t>MTR-04</t>
  </si>
  <si>
    <t>Распылитель для химчистки TOR MTR-04</t>
  </si>
  <si>
    <t>https://him-auto.ru/drugoe-oborudovanie/raspylitel-dlya-himchistki-tor-mtr-04/</t>
  </si>
  <si>
    <t>MTR-06</t>
  </si>
  <si>
    <t>Распылитель для химчистки TOR MTR-06</t>
  </si>
  <si>
    <t>https://him-auto.ru/drugoe-oborudovanie/raspylitel-dlya-himchistki-tor-mtr-06/</t>
  </si>
  <si>
    <t>8.009.75</t>
  </si>
  <si>
    <t>Распылитель для химчистки Tornado C-10</t>
  </si>
  <si>
    <t>https://him-auto.ru/drugoe-oborudovanie/raspylitel-dlya-himchistki-tornado-c-10/</t>
  </si>
  <si>
    <t>50102 C10</t>
  </si>
  <si>
    <t>https://him-auto.ru/drugoe-oborudovanie/raspylitel-dlya-himchistki-tornado-c-10/?sku=154668</t>
  </si>
  <si>
    <t>8.009.86</t>
  </si>
  <si>
    <t>Распылитель для химчистки Tornado C-20</t>
  </si>
  <si>
    <t>https://him-auto.ru/drugoe-oborudovanie/raspylitel-dlya-himchistki-tornado-c-20/</t>
  </si>
  <si>
    <t>50107 C20</t>
  </si>
  <si>
    <t>https://him-auto.ru/drugoe-oborudovanie/raspylitel-dlya-himchistki-tornado-c-20/?sku=155251</t>
  </si>
  <si>
    <t>50109 C-20 Turbo</t>
  </si>
  <si>
    <t>Распылитель для химчистки TORNADO С-20 Turbo</t>
  </si>
  <si>
    <t>https://him-auto.ru/drugoe-oborudovanie/raspylitel-dlya-himchistki-tornado-s-20-turbo/</t>
  </si>
  <si>
    <t>50111 C17</t>
  </si>
  <si>
    <t>Распылитель-насадка на пылесос для химчистки TORNADO С-17</t>
  </si>
  <si>
    <t>https://him-auto.ru/drugoe-oborudovanie/raspylitel-nasadka-na-pylesos-dlya-himchistki-tornado-s-17/</t>
  </si>
  <si>
    <t>ACT0C020A0</t>
  </si>
  <si>
    <t>Расходомер 3/4",ХВ,0.25 0,25л/1имп.</t>
  </si>
  <si>
    <t>https://him-auto.ru/drugoe-oborudovanie/rashodomer-34hv025-025l1imp/</t>
  </si>
  <si>
    <t>BC 50202C20T202</t>
  </si>
  <si>
    <t>Рем. комплект (трубка+подшипник) TORNADO С-20 Turbo</t>
  </si>
  <si>
    <t>https://him-auto.ru/drugoe-oborudovanie/rem-komplekt-trubkapodshipnik-tornado-s-20-turbo/</t>
  </si>
  <si>
    <t>BC 50171С20171</t>
  </si>
  <si>
    <t>Рем. комплект TORNADO C-20</t>
  </si>
  <si>
    <t>https://him-auto.ru/drugoe-oborudovanie/rem-komplekt-tornado-c-20/</t>
  </si>
  <si>
    <t>IL-KIT</t>
  </si>
  <si>
    <t>Ремкомплект для дозатрона TOR, IL-KIT</t>
  </si>
  <si>
    <t>https://him-auto.ru/drugoe-oborudovanie/remkomplekt-dlya-dozatrona-tor-il-kit/</t>
  </si>
  <si>
    <t>45478</t>
  </si>
  <si>
    <t>Ручная турбосушка LERATON TDH1200 (1200W)</t>
  </si>
  <si>
    <t>https://him-auto.ru/drugoe-oborudovanie/ruchnaya-turbosushka-leraton-tdh1200-1200w/</t>
  </si>
  <si>
    <t>IL-19</t>
  </si>
  <si>
    <t>Скоба для дозатрона TOR, IL-19</t>
  </si>
  <si>
    <t>https://him-auto.ru/drugoe-oborudovanie/skoba-dlya-dozatrona-tor-il-19/</t>
  </si>
  <si>
    <t>BC 50165С20165</t>
  </si>
  <si>
    <t>Стопорное кольцо TOR</t>
  </si>
  <si>
    <t>https://him-auto.ru/drugoe-oborudovanie/stopornoe-kolco-tor/</t>
  </si>
  <si>
    <t>BC 50152С20152</t>
  </si>
  <si>
    <t>Трубка вращающаяся для Tornado С-20</t>
  </si>
  <si>
    <t>https://him-auto.ru/drugoe-oborudovanie/trubka-vrashchayushchayasya-dlya-tornado-s-20/</t>
  </si>
  <si>
    <t>1861</t>
  </si>
  <si>
    <t>Турбина для 2х турбинной сушки NYX / autech</t>
  </si>
  <si>
    <t>https://him-auto.ru/drugoe-oborudovanie/turbina-dlya-2h-turbinnoj-sushki-nyx-autech/</t>
  </si>
  <si>
    <t>45265</t>
  </si>
  <si>
    <t>Турбина для турбосушки LERATON 1400W</t>
  </si>
  <si>
    <t>https://him-auto.ru/drugoe-oborudovanie/turbina-dlya-turbosushki-leraton-1400w/</t>
  </si>
  <si>
    <t>45264</t>
  </si>
  <si>
    <t>Турбина для турбосушки LERATON 2000W</t>
  </si>
  <si>
    <t>https://him-auto.ru/drugoe-oborudovanie/turbina-dlya-turbosushki-leraton-2000w/</t>
  </si>
  <si>
    <t>3921</t>
  </si>
  <si>
    <t>Турбосушка Metrovac Blaster Sidekick</t>
  </si>
  <si>
    <t>https://him-auto.ru/drugoe-oborudovanie/turbosushka-metrovac-blaster-sidekick/</t>
  </si>
  <si>
    <t>2504№6</t>
  </si>
  <si>
    <t>Уплотнение поз№6 к дозатрону 2504</t>
  </si>
  <si>
    <t>https://him-auto.ru/drugoe-oborudovanie/uplotnenie-poz6-k-dozatronu-2504/</t>
  </si>
  <si>
    <t>LT-34-2</t>
  </si>
  <si>
    <t>Устройство для химчистки автомобиля TOR LT-34-2</t>
  </si>
  <si>
    <t>https://him-auto.ru/drugoe-oborudovanie/ustrojstvo-dlya-himchistki-avtomobilya-tor-lt-34-2/</t>
  </si>
  <si>
    <t>IL-47</t>
  </si>
  <si>
    <t>Шатун дозатора TOR, IL-47</t>
  </si>
  <si>
    <t>https://him-auto.ru/drugoe-oborudovanie/shatun-dozatora-tor-il-47/</t>
  </si>
  <si>
    <t>BC 50105C10105</t>
  </si>
  <si>
    <t>Шланг вибрационный внешний для Tornado С-10</t>
  </si>
  <si>
    <t>https://him-auto.ru/drugoe-oborudovanie/shlang-vibracionnyj-vneshnij-dlya-tornado-s-10/</t>
  </si>
  <si>
    <t>BC 50286С17286</t>
  </si>
  <si>
    <t>Шланг вибрационный внешний для Tornado С-17</t>
  </si>
  <si>
    <t>https://him-auto.ru/drugoe-oborudovanie/shlang-vibracionnyj-vneshnij-dlya-tornado-s-17/</t>
  </si>
  <si>
    <t>TR-01/03</t>
  </si>
  <si>
    <t>Шланг вибрационный внешний для TR-01</t>
  </si>
  <si>
    <t>https://him-auto.ru/drugoe-oborudovanie/shlang-vibracionnyj-vneshnij-dlya-tr-01/</t>
  </si>
  <si>
    <t>MTR-03-10</t>
  </si>
  <si>
    <t>Шланг вибрационный для распылителя MTR-03</t>
  </si>
  <si>
    <t>https://him-auto.ru/drugoe-oborudovanie/shlang-vibracionnyj-dlya-raspylitelya-mtr-03/</t>
  </si>
  <si>
    <t>45261</t>
  </si>
  <si>
    <t>Шланг для турбосушки LERATON 10м</t>
  </si>
  <si>
    <t>https://him-auto.ru/drugoe-oborudovanie/shlang-dlya-turbosushki-leraton-10m/</t>
  </si>
  <si>
    <t>45260</t>
  </si>
  <si>
    <t>Шланг для турбосушки LERATON 2,5м</t>
  </si>
  <si>
    <t>https://him-auto.ru/drugoe-oborudovanie/shlang-dlya-turbosushki-leraton-25m/</t>
  </si>
  <si>
    <t>BC 50116C10116</t>
  </si>
  <si>
    <t>Шланг распыляющий внутренний Tornado C-10</t>
  </si>
  <si>
    <t>https://him-auto.ru/drugoe-oborudovanie/shlang-raspylyayushchij-vnutrennij-tornado-c-10/</t>
  </si>
  <si>
    <t>BC 50159C20159</t>
  </si>
  <si>
    <t>Шланг распыляющий внутренний Tornado C-20</t>
  </si>
  <si>
    <t>https://him-auto.ru/drugoe-oborudovanie/shlang-raspylyayushchij-vnutrennij-tornado-c-20/</t>
  </si>
  <si>
    <t>BC 50203</t>
  </si>
  <si>
    <t>Шланг распыляющий внутренний Tornado C-20 Turbo</t>
  </si>
  <si>
    <t>https://him-auto.ru/drugoe-oborudovanie/shlang-raspylyayushchij-vnutrennij-tornado-c-20-turbo/</t>
  </si>
  <si>
    <t>DP-10</t>
  </si>
  <si>
    <t>Штуцер нижней части колбы дозирующего насоса</t>
  </si>
  <si>
    <t>https://him-auto.ru/drugoe-oborudovanie/shtucer-nizhnej-chasti-kolby-doziruyushchego-nasosa/</t>
  </si>
  <si>
    <t>IL-42</t>
  </si>
  <si>
    <t>Шуруп для дозатрона TOR, IL-42</t>
  </si>
  <si>
    <t>https://him-auto.ru/drugoe-oborudovanie/shurup-dlya-dozatrona-tor-il-42/</t>
  </si>
  <si>
    <t>45269</t>
  </si>
  <si>
    <t>Щетка для турбины 1400W LERATON (2 шт)</t>
  </si>
  <si>
    <t>https://him-auto.ru/drugoe-oborudovanie/shchetka-dlya-turbiny-1400w-leraton-2-sht/</t>
  </si>
  <si>
    <t>45268</t>
  </si>
  <si>
    <t>Щетка для турбины 2000W LERATON (2 шт)</t>
  </si>
  <si>
    <t>https://him-auto.ru/drugoe-oborudovanie/shchetka-dlya-turbiny-2000w-leraton-2-sht/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</si>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</sst>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im-auto.ru/" TargetMode="External"/><Relationship Id="rId_hyperlink_2" Type="http://schemas.openxmlformats.org/officeDocument/2006/relationships/hyperlink" Target="https://him-auto.ru/drugoe-oborudovanie/autech-datchik-vklvykl-dlya-obduvki-6662203/" TargetMode="External"/><Relationship Id="rId_hyperlink_3" Type="http://schemas.openxmlformats.org/officeDocument/2006/relationships/hyperlink" Target="https://him-auto.ru/drugoe-oborudovanie/autech-turbosushka-1-turbinnaya-2800-vt-666280/" TargetMode="External"/><Relationship Id="rId_hyperlink_4" Type="http://schemas.openxmlformats.org/officeDocument/2006/relationships/hyperlink" Target="https://him-auto.ru/drugoe-oborudovanie/autech-turbosushka-2-h-turbinnaya-2400-vatt-666240/" TargetMode="External"/><Relationship Id="rId_hyperlink_5" Type="http://schemas.openxmlformats.org/officeDocument/2006/relationships/hyperlink" Target="https://him-auto.ru/drugoe-oborudovanie/autech-turbosushka-2-h-turbinnaya-2800-vatt-666220/" TargetMode="External"/><Relationship Id="rId_hyperlink_6" Type="http://schemas.openxmlformats.org/officeDocument/2006/relationships/hyperlink" Target="https://him-auto.ru/drugoe-oborudovanie/autech-turbosushka-2-h-turbinnaya-usilennaya-4000-vatt-667220/" TargetMode="External"/><Relationship Id="rId_hyperlink_7" Type="http://schemas.openxmlformats.org/officeDocument/2006/relationships/hyperlink" Target="https://him-auto.ru/drugoe-oborudovanie/autech-turbosushka-obduvka-odna-turbinnaya-666221/" TargetMode="External"/><Relationship Id="rId_hyperlink_8" Type="http://schemas.openxmlformats.org/officeDocument/2006/relationships/hyperlink" Target="https://him-auto.ru/drugoe-oborudovanie/autech-ustrojstvo-dlya-sushki-salona-avtomobilya-obduvka-tornado-1500-ma-au-03105015/" TargetMode="External"/><Relationship Id="rId_hyperlink_9" Type="http://schemas.openxmlformats.org/officeDocument/2006/relationships/hyperlink" Target="https://him-auto.ru/drugoe-oborudovanie/autech-ustrojstvo-dlya-sushki-salona-avtomobilya-obduvka-tornado-2500-ma-au-03105025/" TargetMode="External"/><Relationship Id="rId_hyperlink_10" Type="http://schemas.openxmlformats.org/officeDocument/2006/relationships/hyperlink" Target="https://him-auto.ru/drugoe-oborudovanie/autech-shlang-dlya-obduvki-10m-6662202/" TargetMode="External"/><Relationship Id="rId_hyperlink_11" Type="http://schemas.openxmlformats.org/officeDocument/2006/relationships/hyperlink" Target="https://him-auto.ru/drugoe-oborudovanie/bigboi-derzhatel-dlya-shlanga-hhanger/" TargetMode="External"/><Relationship Id="rId_hyperlink_12" Type="http://schemas.openxmlformats.org/officeDocument/2006/relationships/hyperlink" Target="https://him-auto.ru/drugoe-oborudovanie/bigboi-kolesnaya-baza-dlya-mini-blowrminiwb/" TargetMode="External"/><Relationship Id="rId_hyperlink_13" Type="http://schemas.openxmlformats.org/officeDocument/2006/relationships/hyperlink" Target="https://him-auto.ru/drugoe-oborudovanie/bigboi-kolesnaya-baza-dlya-mini-minipluswb/" TargetMode="External"/><Relationship Id="rId_hyperlink_14" Type="http://schemas.openxmlformats.org/officeDocument/2006/relationships/hyperlink" Target="https://him-auto.ru/drugoe-oborudovanie/bigboi-nabor-dlya-blowr-mini-and-mini-blowr-vac/" TargetMode="External"/><Relationship Id="rId_hyperlink_15" Type="http://schemas.openxmlformats.org/officeDocument/2006/relationships/hyperlink" Target="https://him-auto.ru/drugoe-oborudovanie/bigboi-nabor-filtrov-blowrbuddi3pk/" TargetMode="External"/><Relationship Id="rId_hyperlink_16" Type="http://schemas.openxmlformats.org/officeDocument/2006/relationships/hyperlink" Target="https://him-auto.ru/drugoe-oborudovanie/bigboi-nabor-filtrov-minipro-blowr3pk/" TargetMode="External"/><Relationship Id="rId_hyperlink_17" Type="http://schemas.openxmlformats.org/officeDocument/2006/relationships/hyperlink" Target="https://him-auto.ru/drugoe-oborudovanie/bigboi-nastennyj-derzhatel-dlya-blowr-mini-blowrminiwm/" TargetMode="External"/><Relationship Id="rId_hyperlink_18" Type="http://schemas.openxmlformats.org/officeDocument/2006/relationships/hyperlink" Target="https://him-auto.ru/drugoe-oborudovanie/bigboi-nastennyj-derzhatel-dlya-blowr-pro-blowrprowm/" TargetMode="External"/><Relationship Id="rId_hyperlink_19" Type="http://schemas.openxmlformats.org/officeDocument/2006/relationships/hyperlink" Target="https://him-auto.ru/drugoe-oborudovanie/bigboi-silikonovye-nasadki-dlya-turbosushki-promini-blowrpron/" TargetMode="External"/><Relationship Id="rId_hyperlink_20" Type="http://schemas.openxmlformats.org/officeDocument/2006/relationships/hyperlink" Target="https://him-auto.ru/drugoe-oborudovanie/bigboi-turbina-dlya-turbosushki-buddi/" TargetMode="External"/><Relationship Id="rId_hyperlink_21" Type="http://schemas.openxmlformats.org/officeDocument/2006/relationships/hyperlink" Target="https://him-auto.ru/drugoe-oborudovanie/bigboi-turbosushka-blowrbuddi/" TargetMode="External"/><Relationship Id="rId_hyperlink_22" Type="http://schemas.openxmlformats.org/officeDocument/2006/relationships/hyperlink" Target="https://him-auto.ru/drugoe-oborudovanie/bigboi-turbosushka-blowrmini/" TargetMode="External"/><Relationship Id="rId_hyperlink_23" Type="http://schemas.openxmlformats.org/officeDocument/2006/relationships/hyperlink" Target="https://him-auto.ru/drugoe-oborudovanie/bigboi-turbosushka-blowrminiplus/" TargetMode="External"/><Relationship Id="rId_hyperlink_24" Type="http://schemas.openxmlformats.org/officeDocument/2006/relationships/hyperlink" Target="https://him-auto.ru/drugoe-oborudovanie/bigboi-turbosushka-blowrpro/" TargetMode="External"/><Relationship Id="rId_hyperlink_25" Type="http://schemas.openxmlformats.org/officeDocument/2006/relationships/hyperlink" Target="https://him-auto.ru/drugoe-oborudovanie/bigboi-turbosushka-blowrproplus/" TargetMode="External"/><Relationship Id="rId_hyperlink_26" Type="http://schemas.openxmlformats.org/officeDocument/2006/relationships/hyperlink" Target="https://him-auto.ru/drugoe-oborudovanie/bigboi-shlang-9-metrov-d40mm-dlya-mini-blowrminih9-staraya-versiya/" TargetMode="External"/><Relationship Id="rId_hyperlink_27" Type="http://schemas.openxmlformats.org/officeDocument/2006/relationships/hyperlink" Target="https://him-auto.ru/drugoe-oborudovanie/bigboi-shlang-9-metrov-d50mm-dlya-blowr-pro-blowrproh9/" TargetMode="External"/><Relationship Id="rId_hyperlink_28" Type="http://schemas.openxmlformats.org/officeDocument/2006/relationships/hyperlink" Target="https://him-auto.ru/drugoe-oborudovanie/bigboi-shlang-dlya-buddy-15m-blowrbuddihpck/" TargetMode="External"/><Relationship Id="rId_hyperlink_29" Type="http://schemas.openxmlformats.org/officeDocument/2006/relationships/hyperlink" Target="https://him-auto.ru/drugoe-oborudovanie/detail-shlang-dlya-turbosushki-10m-dt-3026/" TargetMode="External"/><Relationship Id="rId_hyperlink_30" Type="http://schemas.openxmlformats.org/officeDocument/2006/relationships/hyperlink" Target="https://him-auto.ru/drugoe-oborudovanie/ds-141-nasos-doziruyushchij-ehletromagnitnyj-hc-150cst-03-1204-1005-08220v/" TargetMode="External"/><Relationship Id="rId_hyperlink_31" Type="http://schemas.openxmlformats.org/officeDocument/2006/relationships/hyperlink" Target="https://him-auto.ru/drugoe-oborudovanie/ex-5-type-pompa-dlya-pylesosov-ehkstraktorov/" TargetMode="External"/><Relationship Id="rId_hyperlink_32" Type="http://schemas.openxmlformats.org/officeDocument/2006/relationships/hyperlink" Target="https://him-auto.ru/drugoe-oborudovanie/tor-konnektor-sushka-shlang-lt-1090-80/" TargetMode="External"/><Relationship Id="rId_hyperlink_33" Type="http://schemas.openxmlformats.org/officeDocument/2006/relationships/hyperlink" Target="https://him-auto.ru/drugoe-oborudovanie/tor-konnektor-shlang-nasadka-lt-1090-70/" TargetMode="External"/><Relationship Id="rId_hyperlink_34" Type="http://schemas.openxmlformats.org/officeDocument/2006/relationships/hyperlink" Target="https://him-auto.ru/drugoe-oborudovanie/tor-turbosushka-tor-lt-1090c-1/" TargetMode="External"/><Relationship Id="rId_hyperlink_35" Type="http://schemas.openxmlformats.org/officeDocument/2006/relationships/hyperlink" Target="https://him-auto.ru/drugoe-oborudovanie/tor-shlang-chernyj-10m-s-dvumya-konnektorami-material-plastik-lt-1090-30/" TargetMode="External"/><Relationship Id="rId_hyperlink_36" Type="http://schemas.openxmlformats.org/officeDocument/2006/relationships/hyperlink" Target="https://him-auto.ru/drugoe-oborudovanie/tor-shlang-chernyj-25-m-s-dvumya-konnektorami-material-plastik-lt-1090-20/" TargetMode="External"/><Relationship Id="rId_hyperlink_37" Type="http://schemas.openxmlformats.org/officeDocument/2006/relationships/hyperlink" Target="https://him-auto.ru/drugoe-oborudovanie/tor-shchelevaya-nasadka-uzkaya-lt-1090-50/" TargetMode="External"/><Relationship Id="rId_hyperlink_38" Type="http://schemas.openxmlformats.org/officeDocument/2006/relationships/hyperlink" Target="https://him-auto.ru/drugoe-oborudovanie/tor-shchelevaya-nasadka-shirokaya&#9;lt-1090-60/" TargetMode="External"/><Relationship Id="rId_hyperlink_39" Type="http://schemas.openxmlformats.org/officeDocument/2006/relationships/hyperlink" Target="https://him-auto.ru/drugoe-oborudovanie/apparat-dlya-him-chistki-tor-hcl-02tr-01/" TargetMode="External"/><Relationship Id="rId_hyperlink_40" Type="http://schemas.openxmlformats.org/officeDocument/2006/relationships/hyperlink" Target="https://him-auto.ru/drugoe-oborudovanie/apparat-dlya-himchistki-tor-hcl-01tr-02/" TargetMode="External"/><Relationship Id="rId_hyperlink_41" Type="http://schemas.openxmlformats.org/officeDocument/2006/relationships/hyperlink" Target="https://him-auto.ru/drugoe-oborudovanie/bachok-1l-dlya-tornado-s-10-s-20-s-20-turbo/" TargetMode="External"/><Relationship Id="rId_hyperlink_42" Type="http://schemas.openxmlformats.org/officeDocument/2006/relationships/hyperlink" Target="https://him-auto.ru/drugoe-oborudovanie/vnutrennij-korpus-dozatrona-tor-il-25/" TargetMode="External"/><Relationship Id="rId_hyperlink_43" Type="http://schemas.openxmlformats.org/officeDocument/2006/relationships/hyperlink" Target="https://him-auto.ru/drugoe-oborudovanie/voronka-vnutrennyaya-dlya-tornado-s-17/" TargetMode="External"/><Relationship Id="rId_hyperlink_44" Type="http://schemas.openxmlformats.org/officeDocument/2006/relationships/hyperlink" Target="https://him-auto.ru/drugoe-oborudovanie/voronka-dlya-tornado-s-10/" TargetMode="External"/><Relationship Id="rId_hyperlink_45" Type="http://schemas.openxmlformats.org/officeDocument/2006/relationships/hyperlink" Target="https://him-auto.ru/drugoe-oborudovanie/voronka-dlya-tornado-s-20/" TargetMode="External"/><Relationship Id="rId_hyperlink_46" Type="http://schemas.openxmlformats.org/officeDocument/2006/relationships/hyperlink" Target="https://him-auto.ru/drugoe-oborudovanie/voronka-dlya-tornado-s-20-turbo/" TargetMode="External"/><Relationship Id="rId_hyperlink_47" Type="http://schemas.openxmlformats.org/officeDocument/2006/relationships/hyperlink" Target="https://him-auto.ru/drugoe-oborudovanie/voronka-dlya-tr-01/" TargetMode="External"/><Relationship Id="rId_hyperlink_48" Type="http://schemas.openxmlformats.org/officeDocument/2006/relationships/hyperlink" Target="https://him-auto.ru/drugoe-oborudovanie/voronka-dlya-tr-02/" TargetMode="External"/><Relationship Id="rId_hyperlink_49" Type="http://schemas.openxmlformats.org/officeDocument/2006/relationships/hyperlink" Target="https://him-auto.ru/drugoe-oborudovanie/voronka-raspylyayushchaya-dlya-tornado-s-17-tip-1/" TargetMode="External"/><Relationship Id="rId_hyperlink_50" Type="http://schemas.openxmlformats.org/officeDocument/2006/relationships/hyperlink" Target="https://him-auto.ru/drugoe-oborudovanie/voronka-raspylyayushchaya-dlya-tornado-s-17-tip-2/" TargetMode="External"/><Relationship Id="rId_hyperlink_51" Type="http://schemas.openxmlformats.org/officeDocument/2006/relationships/hyperlink" Target="https://him-auto.ru/drugoe-oborudovanie/voronka-s-vorsom-dlya-raspylitelya-plastik-belaya/" TargetMode="External"/><Relationship Id="rId_hyperlink_52" Type="http://schemas.openxmlformats.org/officeDocument/2006/relationships/hyperlink" Target="https://him-auto.ru/drugoe-oborudovanie/voronka-s-vorsom-dlya-raspylitelya-plastik-chernaya/" TargetMode="External"/><Relationship Id="rId_hyperlink_53" Type="http://schemas.openxmlformats.org/officeDocument/2006/relationships/hyperlink" Target="https://him-auto.ru/drugoe-oborudovanie/vyklyuchatel-dlya-turbosushki-leraton-td4000/" TargetMode="External"/><Relationship Id="rId_hyperlink_54" Type="http://schemas.openxmlformats.org/officeDocument/2006/relationships/hyperlink" Target="https://him-auto.ru/drugoe-oborudovanie/vyklyuchatel-dlya-turbosushki-leraton-tdo2800/" TargetMode="External"/><Relationship Id="rId_hyperlink_55" Type="http://schemas.openxmlformats.org/officeDocument/2006/relationships/hyperlink" Target="https://him-auto.ru/drugoe-oborudovanie/gajka-plastikovaya-poz30-k-dozatronu-2504/" TargetMode="External"/><Relationship Id="rId_hyperlink_56" Type="http://schemas.openxmlformats.org/officeDocument/2006/relationships/hyperlink" Target="https://him-auto.ru/drugoe-oborudovanie/gajka-plastikovaya-poz8-k-dozatronu-2504/" TargetMode="External"/><Relationship Id="rId_hyperlink_57" Type="http://schemas.openxmlformats.org/officeDocument/2006/relationships/hyperlink" Target="https://him-auto.ru/drugoe-oborudovanie/dvuhturbinnaya-turbosushka-leraton-td3000-2x1500w/" TargetMode="External"/><Relationship Id="rId_hyperlink_58" Type="http://schemas.openxmlformats.org/officeDocument/2006/relationships/hyperlink" Target="https://him-auto.ru/drugoe-oborudovanie/dvuhturbinnaya-turbosushka-leraton-td4000-2x2000w/" TargetMode="External"/><Relationship Id="rId_hyperlink_59" Type="http://schemas.openxmlformats.org/officeDocument/2006/relationships/hyperlink" Target="https://him-auto.ru/drugoe-oborudovanie/dvuhturbinnaya-turbosushka-s-ozonaciej-leraton-tdo2800-2x1400w/" TargetMode="External"/><Relationship Id="rId_hyperlink_60" Type="http://schemas.openxmlformats.org/officeDocument/2006/relationships/hyperlink" Target="https://him-auto.ru/drugoe-oborudovanie/detal-s-homutami-i-pruzhinoj-dlya-dozatrona-tor-il-36/" TargetMode="External"/><Relationship Id="rId_hyperlink_61" Type="http://schemas.openxmlformats.org/officeDocument/2006/relationships/hyperlink" Target="https://him-auto.ru/drugoe-oborudovanie/dozator-dosatron-d25re2-ie-art-d25re2-ie-rp-0118-dosatron/" TargetMode="External"/><Relationship Id="rId_hyperlink_62" Type="http://schemas.openxmlformats.org/officeDocument/2006/relationships/hyperlink" Target="https://him-auto.ru/drugoe-oborudovanie/dozator-dosatron-d25re5/" TargetMode="External"/><Relationship Id="rId_hyperlink_63" Type="http://schemas.openxmlformats.org/officeDocument/2006/relationships/hyperlink" Target="https://him-auto.ru/drugoe-oborudovanie/dozatron-30-2500-lch-4-40-&#176;s-02-8-bar-1-4-dp-001/" TargetMode="External"/><Relationship Id="rId_hyperlink_64" Type="http://schemas.openxmlformats.org/officeDocument/2006/relationships/hyperlink" Target="https://him-auto.ru/drugoe-oborudovanie/dozatron-d25re10/" TargetMode="External"/><Relationship Id="rId_hyperlink_65" Type="http://schemas.openxmlformats.org/officeDocument/2006/relationships/hyperlink" Target="https://him-auto.ru/drugoe-oborudovanie/doziruyushchij-nasos-seko-kompact-ams-200/" TargetMode="External"/><Relationship Id="rId_hyperlink_66" Type="http://schemas.openxmlformats.org/officeDocument/2006/relationships/hyperlink" Target="https://him-auto.ru/drugoe-oborudovanie/doziruyushchij-nasos-dozatron-tor-dp001/" TargetMode="External"/><Relationship Id="rId_hyperlink_67" Type="http://schemas.openxmlformats.org/officeDocument/2006/relationships/hyperlink" Target="https://him-auto.ru/drugoe-oborudovanie/klyuch-mnogogrannik-tornado-dp-56/" TargetMode="External"/><Relationship Id="rId_hyperlink_68" Type="http://schemas.openxmlformats.org/officeDocument/2006/relationships/hyperlink" Target="https://him-auto.ru/drugoe-oborudovanie/knopka-vklyucheniya-ozona-dlya-turbosushki-tdo2800-leraton/" TargetMode="External"/><Relationship Id="rId_hyperlink_69" Type="http://schemas.openxmlformats.org/officeDocument/2006/relationships/hyperlink" Target="https://him-auto.ru/drugoe-oborudovanie/kolcevoe-uplotnenie-dlya-dozatrona-tor-il-35/" TargetMode="External"/><Relationship Id="rId_hyperlink_70" Type="http://schemas.openxmlformats.org/officeDocument/2006/relationships/hyperlink" Target="https://him-auto.ru/drugoe-oborudovanie/kolco-poz24-k-dozatronu-2504/" TargetMode="External"/><Relationship Id="rId_hyperlink_71" Type="http://schemas.openxmlformats.org/officeDocument/2006/relationships/hyperlink" Target="https://him-auto.ru/drugoe-oborudovanie/kolco-uplotnitelnoe-dlya-penoraspylitelya-tornado/" TargetMode="External"/><Relationship Id="rId_hyperlink_72" Type="http://schemas.openxmlformats.org/officeDocument/2006/relationships/hyperlink" Target="https://him-auto.ru/drugoe-oborudovanie/kolco-uplotnitelnoe-kryshki-bachka-dlya-tornado-s-10/" TargetMode="External"/><Relationship Id="rId_hyperlink_73" Type="http://schemas.openxmlformats.org/officeDocument/2006/relationships/hyperlink" Target="https://him-auto.ru/drugoe-oborudovanie/kolco-uplotnitelnoe-kryshki-bachka-dlya-tornado-s-20-s-20-turbo/" TargetMode="External"/><Relationship Id="rId_hyperlink_74" Type="http://schemas.openxmlformats.org/officeDocument/2006/relationships/hyperlink" Target="https://him-auto.ru/drugoe-oborudovanie/komplekt-dlya-himchistki-kovrovyh-pokrytij-mtr-07/" TargetMode="External"/><Relationship Id="rId_hyperlink_75" Type="http://schemas.openxmlformats.org/officeDocument/2006/relationships/hyperlink" Target="https://him-auto.ru/drugoe-oborudovanie/komplekt-dlya-himchistki-kovrovyh-pokrytij-mtr-08/" TargetMode="External"/><Relationship Id="rId_hyperlink_76" Type="http://schemas.openxmlformats.org/officeDocument/2006/relationships/hyperlink" Target="https://him-auto.ru/drugoe-oborudovanie/korpus-poz5-k-dozatronu-2504/" TargetMode="External"/><Relationship Id="rId_hyperlink_77" Type="http://schemas.openxmlformats.org/officeDocument/2006/relationships/hyperlink" Target="https://him-auto.ru/drugoe-oborudovanie/kran-sharovyj-dlya-tornado-s-10-s-20-s-20-turbo/" TargetMode="External"/><Relationship Id="rId_hyperlink_78" Type="http://schemas.openxmlformats.org/officeDocument/2006/relationships/hyperlink" Target="https://him-auto.ru/drugoe-oborudovanie/kryshka-bachka-dlya-tornado-s-10-s-20-s-20-turbo/" TargetMode="External"/><Relationship Id="rId_hyperlink_79" Type="http://schemas.openxmlformats.org/officeDocument/2006/relationships/hyperlink" Target="https://him-auto.ru/drugoe-oborudovanie/mikro-shlang-podachi-himii-dlya-tr-01-i-tr-02/" TargetMode="External"/><Relationship Id="rId_hyperlink_80" Type="http://schemas.openxmlformats.org/officeDocument/2006/relationships/hyperlink" Target="https://him-auto.ru/drugoe-oborudovanie/nabor-konnektorov-dlya-turbosushki-leraton-2-sht/" TargetMode="External"/><Relationship Id="rId_hyperlink_81" Type="http://schemas.openxmlformats.org/officeDocument/2006/relationships/hyperlink" Target="https://him-auto.ru/drugoe-oborudovanie/nabor-shchelevyh-nasadok-dlya-turbosushki-leraton-3-sht/" TargetMode="External"/><Relationship Id="rId_hyperlink_82" Type="http://schemas.openxmlformats.org/officeDocument/2006/relationships/hyperlink" Target="https://him-auto.ru/drugoe-oborudovanie/nasos-b3-v-per-1-3-90-260v-sant/" TargetMode="External"/><Relationship Id="rId_hyperlink_83" Type="http://schemas.openxmlformats.org/officeDocument/2006/relationships/hyperlink" Target="https://him-auto.ru/drugoe-oborudovanie/nasos-b3-v-per-12-1-90260v/" TargetMode="External"/><Relationship Id="rId_hyperlink_84" Type="http://schemas.openxmlformats.org/officeDocument/2006/relationships/hyperlink" Target="https://him-auto.ru/drugoe-oborudovanie/nasos-dlx-mamb-5-7-230v-pvdf-5-76-58-2/" TargetMode="External"/><Relationship Id="rId_hyperlink_85" Type="http://schemas.openxmlformats.org/officeDocument/2006/relationships/hyperlink" Target="https://him-auto.ru/drugoe-oborudovanie/nasos-eone-ma-10-12-100250v-pvdf-tfep/" TargetMode="External"/><Relationship Id="rId_hyperlink_86" Type="http://schemas.openxmlformats.org/officeDocument/2006/relationships/hyperlink" Target="https://him-auto.ru/drugoe-oborudovanie/nasos-eone-ma-30-5-100250v-pvdf-tfep/" TargetMode="External"/><Relationship Id="rId_hyperlink_87" Type="http://schemas.openxmlformats.org/officeDocument/2006/relationships/hyperlink" Target="https://him-auto.ru/drugoe-oborudovanie/nasos-eone-mf-30-5-100250v-pvdf-tfep/" TargetMode="External"/><Relationship Id="rId_hyperlink_88" Type="http://schemas.openxmlformats.org/officeDocument/2006/relationships/hyperlink" Target="https://him-auto.ru/drugoe-oborudovanie/nasos-p-aa-22016-400350-037-kvt/" TargetMode="External"/><Relationship Id="rId_hyperlink_89" Type="http://schemas.openxmlformats.org/officeDocument/2006/relationships/hyperlink" Target="https://him-auto.ru/drugoe-oborudovanie/nasos-pkx-maa-2-lch-6-bar-230v/" TargetMode="External"/><Relationship Id="rId_hyperlink_90" Type="http://schemas.openxmlformats.org/officeDocument/2006/relationships/hyperlink" Target="https://him-auto.ru/drugoe-oborudovanie/nasos-st-d-ca-3011-400350-018-kvt-golovka-nasosa-polipropilen/" TargetMode="External"/><Relationship Id="rId_hyperlink_91" Type="http://schemas.openxmlformats.org/officeDocument/2006/relationships/hyperlink" Target="https://him-auto.ru/drugoe-oborudovanie/nasos-dozator-02-5-bar-40&#176;c-40-lmin-04-4-34sh34sh/" TargetMode="External"/><Relationship Id="rId_hyperlink_92" Type="http://schemas.openxmlformats.org/officeDocument/2006/relationships/hyperlink" Target="https://him-auto.ru/drugoe-oborudovanie/nasos-dozator-dozatron-medikator-02-6-bar-40&#176;c-40-lmin-02-&#8211;2-34sh34sh/" TargetMode="External"/><Relationship Id="rId_hyperlink_93" Type="http://schemas.openxmlformats.org/officeDocument/2006/relationships/hyperlink" Target="https://him-auto.ru/drugoe-oborudovanie/nasos-dozator-dozatron-medikator-02-6-bar-40&#176;c-40-lmin-1-10-34sh34sh/" TargetMode="External"/><Relationship Id="rId_hyperlink_94" Type="http://schemas.openxmlformats.org/officeDocument/2006/relationships/hyperlink" Target="https://him-auto.ru/drugoe-oborudovanie/nasos-dozator-dozatron-medikator-02-6-bar-40&#176;c-40-lmin-1-5-34sh34sh/" TargetMode="External"/><Relationship Id="rId_hyperlink_95" Type="http://schemas.openxmlformats.org/officeDocument/2006/relationships/hyperlink" Target="https://him-auto.ru/drugoe-oborudovanie/nizhnyaya-chast-korpusa-dozatrona-tor-il-7/" TargetMode="External"/><Relationship Id="rId_hyperlink_96" Type="http://schemas.openxmlformats.org/officeDocument/2006/relationships/hyperlink" Target="https://him-auto.ru/drugoe-oborudovanie/perehodnik-m1410-dlya-raspylitelya-tornado-c-17/" TargetMode="External"/><Relationship Id="rId_hyperlink_97" Type="http://schemas.openxmlformats.org/officeDocument/2006/relationships/hyperlink" Target="https://him-auto.ru/drugoe-oborudovanie/pistolet-dlya-ochistki-dvigatelya-i-motornogo-otseka-lt-06/" TargetMode="External"/><Relationship Id="rId_hyperlink_98" Type="http://schemas.openxmlformats.org/officeDocument/2006/relationships/hyperlink" Target="https://him-auto.ru/drugoe-oborudovanie/pistolet-dlya-ochistki-dvigatelya-i-motornogo-otseka-lt-06-1/" TargetMode="External"/><Relationship Id="rId_hyperlink_99" Type="http://schemas.openxmlformats.org/officeDocument/2006/relationships/hyperlink" Target="https://him-auto.ru/drugoe-oborudovanie/pistolet-dlya-suhoj-ehkspress-himchistki-tor-hcl-002/" TargetMode="External"/><Relationship Id="rId_hyperlink_100" Type="http://schemas.openxmlformats.org/officeDocument/2006/relationships/hyperlink" Target="https://him-auto.ru/drugoe-oborudovanie/pistolet-produvochnyj-26-sm-nerzhstalplastik/" TargetMode="External"/><Relationship Id="rId_hyperlink_101" Type="http://schemas.openxmlformats.org/officeDocument/2006/relationships/hyperlink" Target="https://him-auto.ru/drugoe-oborudovanie/pistolet-produvochnyj-udlinennyj-dg-15-1/" TargetMode="External"/><Relationship Id="rId_hyperlink_102" Type="http://schemas.openxmlformats.org/officeDocument/2006/relationships/hyperlink" Target="https://him-auto.ru/drugoe-oborudovanie/pistolet-raspylitel-dlya-himchistki-tor-hcl-11/" TargetMode="External"/><Relationship Id="rId_hyperlink_103" Type="http://schemas.openxmlformats.org/officeDocument/2006/relationships/hyperlink" Target="https://him-auto.ru/drugoe-oborudovanie/plata-ozonacii-dlya-turbosushki-leraton-tdo2800/" TargetMode="External"/><Relationship Id="rId_hyperlink_104" Type="http://schemas.openxmlformats.org/officeDocument/2006/relationships/hyperlink" Target="https://him-auto.ru/drugoe-oborudovanie/podshipnik-dlya-tornado-s-20/" TargetMode="External"/><Relationship Id="rId_hyperlink_105" Type="http://schemas.openxmlformats.org/officeDocument/2006/relationships/hyperlink" Target="https://him-auto.ru/drugoe-oborudovanie/pompa-ulka-latun-m-00001250-m/" TargetMode="External"/><Relationship Id="rId_hyperlink_106" Type="http://schemas.openxmlformats.org/officeDocument/2006/relationships/hyperlink" Target="https://him-auto.ru/drugoe-oborudovanie/pompa-ulka-latun-m-00001253w/" TargetMode="External"/><Relationship Id="rId_hyperlink_107" Type="http://schemas.openxmlformats.org/officeDocument/2006/relationships/hyperlink" Target="https://him-auto.ru/drugoe-oborudovanie/pompa-ulka-plastik-m-00001250-p/" TargetMode="External"/><Relationship Id="rId_hyperlink_108" Type="http://schemas.openxmlformats.org/officeDocument/2006/relationships/hyperlink" Target="https://him-auto.ru/drugoe-oborudovanie/produvochnyj-pistolet-povyshennoj-moshchnosti-mtr-05/" TargetMode="External"/><Relationship Id="rId_hyperlink_109" Type="http://schemas.openxmlformats.org/officeDocument/2006/relationships/hyperlink" Target="https://him-auto.ru/drugoe-oborudovanie/pruzhina-zabornoj-plastikovoj-trubki-dlya-dozatrona-tor/" TargetMode="External"/><Relationship Id="rId_hyperlink_110" Type="http://schemas.openxmlformats.org/officeDocument/2006/relationships/hyperlink" Target="https://him-auto.ru/drugoe-oborudovanie/raspylitel-dlya-himchistki-tor-mtr-03/" TargetMode="External"/><Relationship Id="rId_hyperlink_111" Type="http://schemas.openxmlformats.org/officeDocument/2006/relationships/hyperlink" Target="https://him-auto.ru/drugoe-oborudovanie/raspylitel-dlya-himchistki-tor-mtr-04/" TargetMode="External"/><Relationship Id="rId_hyperlink_112" Type="http://schemas.openxmlformats.org/officeDocument/2006/relationships/hyperlink" Target="https://him-auto.ru/drugoe-oborudovanie/raspylitel-dlya-himchistki-tor-mtr-06/" TargetMode="External"/><Relationship Id="rId_hyperlink_113" Type="http://schemas.openxmlformats.org/officeDocument/2006/relationships/hyperlink" Target="https://him-auto.ru/drugoe-oborudovanie/raspylitel-dlya-himchistki-tornado-c-10/" TargetMode="External"/><Relationship Id="rId_hyperlink_114" Type="http://schemas.openxmlformats.org/officeDocument/2006/relationships/hyperlink" Target="https://him-auto.ru/drugoe-oborudovanie/raspylitel-dlya-himchistki-tornado-c-10/?sku=154668" TargetMode="External"/><Relationship Id="rId_hyperlink_115" Type="http://schemas.openxmlformats.org/officeDocument/2006/relationships/hyperlink" Target="https://him-auto.ru/drugoe-oborudovanie/raspylitel-dlya-himchistki-tornado-c-20/" TargetMode="External"/><Relationship Id="rId_hyperlink_116" Type="http://schemas.openxmlformats.org/officeDocument/2006/relationships/hyperlink" Target="https://him-auto.ru/drugoe-oborudovanie/raspylitel-dlya-himchistki-tornado-c-20/?sku=155251" TargetMode="External"/><Relationship Id="rId_hyperlink_117" Type="http://schemas.openxmlformats.org/officeDocument/2006/relationships/hyperlink" Target="https://him-auto.ru/drugoe-oborudovanie/raspylitel-dlya-himchistki-tornado-s-20-turbo/" TargetMode="External"/><Relationship Id="rId_hyperlink_118" Type="http://schemas.openxmlformats.org/officeDocument/2006/relationships/hyperlink" Target="https://him-auto.ru/drugoe-oborudovanie/raspylitel-nasadka-na-pylesos-dlya-himchistki-tornado-s-17/" TargetMode="External"/><Relationship Id="rId_hyperlink_119" Type="http://schemas.openxmlformats.org/officeDocument/2006/relationships/hyperlink" Target="https://him-auto.ru/drugoe-oborudovanie/rashodomer-34hv025-025l1imp/" TargetMode="External"/><Relationship Id="rId_hyperlink_120" Type="http://schemas.openxmlformats.org/officeDocument/2006/relationships/hyperlink" Target="https://him-auto.ru/drugoe-oborudovanie/rem-komplekt-trubkapodshipnik-tornado-s-20-turbo/" TargetMode="External"/><Relationship Id="rId_hyperlink_121" Type="http://schemas.openxmlformats.org/officeDocument/2006/relationships/hyperlink" Target="https://him-auto.ru/drugoe-oborudovanie/rem-komplekt-tornado-c-20/" TargetMode="External"/><Relationship Id="rId_hyperlink_122" Type="http://schemas.openxmlformats.org/officeDocument/2006/relationships/hyperlink" Target="https://him-auto.ru/drugoe-oborudovanie/remkomplekt-dlya-dozatrona-tor-il-kit/" TargetMode="External"/><Relationship Id="rId_hyperlink_123" Type="http://schemas.openxmlformats.org/officeDocument/2006/relationships/hyperlink" Target="https://him-auto.ru/drugoe-oborudovanie/ruchnaya-turbosushka-leraton-tdh1200-1200w/" TargetMode="External"/><Relationship Id="rId_hyperlink_124" Type="http://schemas.openxmlformats.org/officeDocument/2006/relationships/hyperlink" Target="https://him-auto.ru/drugoe-oborudovanie/skoba-dlya-dozatrona-tor-il-19/" TargetMode="External"/><Relationship Id="rId_hyperlink_125" Type="http://schemas.openxmlformats.org/officeDocument/2006/relationships/hyperlink" Target="https://him-auto.ru/drugoe-oborudovanie/stopornoe-kolco-tor/" TargetMode="External"/><Relationship Id="rId_hyperlink_126" Type="http://schemas.openxmlformats.org/officeDocument/2006/relationships/hyperlink" Target="https://him-auto.ru/drugoe-oborudovanie/trubka-vrashchayushchayasya-dlya-tornado-s-20/" TargetMode="External"/><Relationship Id="rId_hyperlink_127" Type="http://schemas.openxmlformats.org/officeDocument/2006/relationships/hyperlink" Target="https://him-auto.ru/drugoe-oborudovanie/turbina-dlya-2h-turbinnoj-sushki-nyx-autech/" TargetMode="External"/><Relationship Id="rId_hyperlink_128" Type="http://schemas.openxmlformats.org/officeDocument/2006/relationships/hyperlink" Target="https://him-auto.ru/drugoe-oborudovanie/turbina-dlya-turbosushki-leraton-1400w/" TargetMode="External"/><Relationship Id="rId_hyperlink_129" Type="http://schemas.openxmlformats.org/officeDocument/2006/relationships/hyperlink" Target="https://him-auto.ru/drugoe-oborudovanie/turbina-dlya-turbosushki-leraton-2000w/" TargetMode="External"/><Relationship Id="rId_hyperlink_130" Type="http://schemas.openxmlformats.org/officeDocument/2006/relationships/hyperlink" Target="https://him-auto.ru/drugoe-oborudovanie/turbosushka-metrovac-blaster-sidekick/" TargetMode="External"/><Relationship Id="rId_hyperlink_131" Type="http://schemas.openxmlformats.org/officeDocument/2006/relationships/hyperlink" Target="https://him-auto.ru/drugoe-oborudovanie/uplotnenie-poz6-k-dozatronu-2504/" TargetMode="External"/><Relationship Id="rId_hyperlink_132" Type="http://schemas.openxmlformats.org/officeDocument/2006/relationships/hyperlink" Target="https://him-auto.ru/drugoe-oborudovanie/ustrojstvo-dlya-himchistki-avtomobilya-tor-lt-34-2/" TargetMode="External"/><Relationship Id="rId_hyperlink_133" Type="http://schemas.openxmlformats.org/officeDocument/2006/relationships/hyperlink" Target="https://him-auto.ru/drugoe-oborudovanie/shatun-dozatora-tor-il-47/" TargetMode="External"/><Relationship Id="rId_hyperlink_134" Type="http://schemas.openxmlformats.org/officeDocument/2006/relationships/hyperlink" Target="https://him-auto.ru/drugoe-oborudovanie/shlang-vibracionnyj-vneshnij-dlya-tornado-s-10/" TargetMode="External"/><Relationship Id="rId_hyperlink_135" Type="http://schemas.openxmlformats.org/officeDocument/2006/relationships/hyperlink" Target="https://him-auto.ru/drugoe-oborudovanie/shlang-vibracionnyj-vneshnij-dlya-tornado-s-17/" TargetMode="External"/><Relationship Id="rId_hyperlink_136" Type="http://schemas.openxmlformats.org/officeDocument/2006/relationships/hyperlink" Target="https://him-auto.ru/drugoe-oborudovanie/shlang-vibracionnyj-vneshnij-dlya-tr-01/" TargetMode="External"/><Relationship Id="rId_hyperlink_137" Type="http://schemas.openxmlformats.org/officeDocument/2006/relationships/hyperlink" Target="https://him-auto.ru/drugoe-oborudovanie/shlang-vibracionnyj-dlya-raspylitelya-mtr-03/" TargetMode="External"/><Relationship Id="rId_hyperlink_138" Type="http://schemas.openxmlformats.org/officeDocument/2006/relationships/hyperlink" Target="https://him-auto.ru/drugoe-oborudovanie/shlang-dlya-turbosushki-leraton-10m/" TargetMode="External"/><Relationship Id="rId_hyperlink_139" Type="http://schemas.openxmlformats.org/officeDocument/2006/relationships/hyperlink" Target="https://him-auto.ru/drugoe-oborudovanie/shlang-dlya-turbosushki-leraton-25m/" TargetMode="External"/><Relationship Id="rId_hyperlink_140" Type="http://schemas.openxmlformats.org/officeDocument/2006/relationships/hyperlink" Target="https://him-auto.ru/drugoe-oborudovanie/shlang-raspylyayushchij-vnutrennij-tornado-c-10/" TargetMode="External"/><Relationship Id="rId_hyperlink_141" Type="http://schemas.openxmlformats.org/officeDocument/2006/relationships/hyperlink" Target="https://him-auto.ru/drugoe-oborudovanie/shlang-raspylyayushchij-vnutrennij-tornado-c-20/" TargetMode="External"/><Relationship Id="rId_hyperlink_142" Type="http://schemas.openxmlformats.org/officeDocument/2006/relationships/hyperlink" Target="https://him-auto.ru/drugoe-oborudovanie/shlang-raspylyayushchij-vnutrennij-tornado-c-20-turbo/" TargetMode="External"/><Relationship Id="rId_hyperlink_143" Type="http://schemas.openxmlformats.org/officeDocument/2006/relationships/hyperlink" Target="https://him-auto.ru/drugoe-oborudovanie/shtucer-nizhnej-chasti-kolby-doziruyushchego-nasosa/" TargetMode="External"/><Relationship Id="rId_hyperlink_144" Type="http://schemas.openxmlformats.org/officeDocument/2006/relationships/hyperlink" Target="https://him-auto.ru/drugoe-oborudovanie/shurup-dlya-dozatrona-tor-il-42/" TargetMode="External"/><Relationship Id="rId_hyperlink_145" Type="http://schemas.openxmlformats.org/officeDocument/2006/relationships/hyperlink" Target="https://him-auto.ru/drugoe-oborudovanie/shchetka-dlya-turbiny-1400w-leraton-2-sht/" TargetMode="External"/><Relationship Id="rId_hyperlink_146" Type="http://schemas.openxmlformats.org/officeDocument/2006/relationships/hyperlink" Target="https://him-auto.ru/drugoe-oborudovanie/shchetka-dlya-turbiny-2000w-leraton-2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7" t="s">
        <v>3</v>
      </c>
      <c r="B6" s="2"/>
      <c r="C6" s="2"/>
      <c r="D6" s="2"/>
      <c r="E6" s="16"/>
      <c r="F6" s="11"/>
      <c r="G6" s="11"/>
      <c r="H6" s="1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  <c r="G7" s="12" t="s">
        <v>10</v>
      </c>
      <c r="H7" s="3" t="s">
        <v>11</v>
      </c>
    </row>
    <row r="8" spans="1:8" outlineLevel="1">
      <c r="A8" s="18">
        <v>1</v>
      </c>
      <c r="B8" s="9" t="s">
        <v>12</v>
      </c>
      <c r="C8" s="10" t="s">
        <v>13</v>
      </c>
      <c r="D8" s="10" t="s">
        <v>14</v>
      </c>
      <c r="E8" s="8" t="s">
        <v>15</v>
      </c>
      <c r="F8" s="15">
        <v>874.0</v>
      </c>
      <c r="G8" s="13">
        <f>F8*8</f>
        <v>6992</v>
      </c>
      <c r="H8" s="18" t="s">
        <v>16</v>
      </c>
    </row>
    <row r="9" spans="1:8" outlineLevel="1">
      <c r="A9" s="18">
        <v>2</v>
      </c>
      <c r="B9" s="9" t="s">
        <v>17</v>
      </c>
      <c r="C9" s="10" t="s">
        <v>18</v>
      </c>
      <c r="D9" s="10" t="s">
        <v>19</v>
      </c>
      <c r="E9" s="8" t="s">
        <v>15</v>
      </c>
      <c r="F9" s="15">
        <v>12957.0</v>
      </c>
      <c r="G9" s="13">
        <f>F9*9</f>
        <v>116613</v>
      </c>
      <c r="H9" s="18" t="s">
        <v>16</v>
      </c>
    </row>
    <row r="10" spans="1:8" outlineLevel="1">
      <c r="A10" s="18">
        <v>3</v>
      </c>
      <c r="B10" s="9" t="s">
        <v>20</v>
      </c>
      <c r="C10" s="10" t="s">
        <v>21</v>
      </c>
      <c r="D10" s="10" t="s">
        <v>22</v>
      </c>
      <c r="E10" s="8" t="s">
        <v>15</v>
      </c>
      <c r="F10" s="15">
        <v>21323.0</v>
      </c>
      <c r="G10" s="13">
        <f>F10*10</f>
        <v>213230</v>
      </c>
      <c r="H10" s="18" t="s">
        <v>16</v>
      </c>
    </row>
    <row r="11" spans="1:8" outlineLevel="1">
      <c r="A11" s="18">
        <v>4</v>
      </c>
      <c r="B11" s="9" t="s">
        <v>23</v>
      </c>
      <c r="C11" s="10" t="s">
        <v>24</v>
      </c>
      <c r="D11" s="10" t="s">
        <v>25</v>
      </c>
      <c r="E11" s="8" t="s">
        <v>15</v>
      </c>
      <c r="F11" s="15">
        <v>20781.0</v>
      </c>
      <c r="G11" s="13">
        <f>F11*11</f>
        <v>228591</v>
      </c>
      <c r="H11" s="18" t="s">
        <v>16</v>
      </c>
    </row>
    <row r="12" spans="1:8" outlineLevel="1">
      <c r="A12" s="18">
        <v>5</v>
      </c>
      <c r="B12" s="9" t="s">
        <v>26</v>
      </c>
      <c r="C12" s="10" t="s">
        <v>27</v>
      </c>
      <c r="D12" s="10" t="s">
        <v>28</v>
      </c>
      <c r="E12" s="8" t="s">
        <v>15</v>
      </c>
      <c r="F12" s="15">
        <v>22054.0</v>
      </c>
      <c r="G12" s="13">
        <f>F12*12</f>
        <v>264648</v>
      </c>
      <c r="H12" s="18" t="s">
        <v>16</v>
      </c>
    </row>
    <row r="13" spans="1:8" outlineLevel="1">
      <c r="A13" s="18">
        <v>6</v>
      </c>
      <c r="B13" s="9" t="s">
        <v>29</v>
      </c>
      <c r="C13" s="10" t="s">
        <v>30</v>
      </c>
      <c r="D13" s="10" t="s">
        <v>31</v>
      </c>
      <c r="E13" s="8" t="s">
        <v>15</v>
      </c>
      <c r="F13" s="15">
        <v>12722.0</v>
      </c>
      <c r="G13" s="13">
        <f>F13*13</f>
        <v>165386</v>
      </c>
      <c r="H13" s="18" t="s">
        <v>16</v>
      </c>
    </row>
    <row r="14" spans="1:8" outlineLevel="1">
      <c r="A14" s="18">
        <v>7</v>
      </c>
      <c r="B14" s="9" t="s">
        <v>32</v>
      </c>
      <c r="C14" s="10" t="s">
        <v>33</v>
      </c>
      <c r="D14" s="10" t="s">
        <v>34</v>
      </c>
      <c r="E14" s="8" t="s">
        <v>15</v>
      </c>
      <c r="F14" s="15">
        <v>2998.0</v>
      </c>
      <c r="G14" s="13">
        <f>F14*14</f>
        <v>41972</v>
      </c>
      <c r="H14" s="18" t="s">
        <v>16</v>
      </c>
    </row>
    <row r="15" spans="1:8" outlineLevel="1">
      <c r="A15" s="18">
        <v>8</v>
      </c>
      <c r="B15" s="9" t="s">
        <v>35</v>
      </c>
      <c r="C15" s="10" t="s">
        <v>36</v>
      </c>
      <c r="D15" s="10" t="s">
        <v>37</v>
      </c>
      <c r="E15" s="8" t="s">
        <v>15</v>
      </c>
      <c r="F15" s="15">
        <v>3692.0</v>
      </c>
      <c r="G15" s="13">
        <f>F15*15</f>
        <v>55380</v>
      </c>
      <c r="H15" s="18" t="s">
        <v>16</v>
      </c>
    </row>
    <row r="16" spans="1:8" outlineLevel="1">
      <c r="A16" s="18">
        <v>9</v>
      </c>
      <c r="B16" s="9" t="s">
        <v>38</v>
      </c>
      <c r="C16" s="10" t="s">
        <v>39</v>
      </c>
      <c r="D16" s="10" t="s">
        <v>40</v>
      </c>
      <c r="E16" s="8" t="s">
        <v>15</v>
      </c>
      <c r="F16" s="15">
        <v>11685.0</v>
      </c>
      <c r="G16" s="13">
        <f>F16*16</f>
        <v>186960</v>
      </c>
      <c r="H16" s="18" t="s">
        <v>16</v>
      </c>
    </row>
    <row r="17" spans="1:8" outlineLevel="1">
      <c r="A17" s="18">
        <v>10</v>
      </c>
      <c r="B17" s="9" t="s">
        <v>41</v>
      </c>
      <c r="C17" s="10" t="s">
        <v>42</v>
      </c>
      <c r="D17" s="10" t="s">
        <v>43</v>
      </c>
      <c r="E17" s="8" t="s">
        <v>15</v>
      </c>
      <c r="F17" s="15">
        <v>1500.0</v>
      </c>
      <c r="G17" s="13">
        <f>F17*17</f>
        <v>25500</v>
      </c>
      <c r="H17" s="18" t="s">
        <v>16</v>
      </c>
    </row>
    <row r="18" spans="1:8" outlineLevel="1">
      <c r="A18" s="18">
        <v>11</v>
      </c>
      <c r="B18" s="9" t="s">
        <v>44</v>
      </c>
      <c r="C18" s="10" t="s">
        <v>45</v>
      </c>
      <c r="D18" s="10" t="s">
        <v>46</v>
      </c>
      <c r="E18" s="8" t="s">
        <v>15</v>
      </c>
      <c r="F18" s="15">
        <v>3500.0</v>
      </c>
      <c r="G18" s="13">
        <f>F18*18</f>
        <v>63000</v>
      </c>
      <c r="H18" s="18" t="s">
        <v>16</v>
      </c>
    </row>
    <row r="19" spans="1:8" outlineLevel="1">
      <c r="A19" s="18">
        <v>12</v>
      </c>
      <c r="B19" s="9" t="s">
        <v>47</v>
      </c>
      <c r="C19" s="10" t="s">
        <v>48</v>
      </c>
      <c r="D19" s="10" t="s">
        <v>49</v>
      </c>
      <c r="E19" s="8" t="s">
        <v>15</v>
      </c>
      <c r="F19" s="15">
        <v>4600.0</v>
      </c>
      <c r="G19" s="13">
        <f>F19*19</f>
        <v>87400</v>
      </c>
      <c r="H19" s="18" t="s">
        <v>16</v>
      </c>
    </row>
    <row r="20" spans="1:8" outlineLevel="1">
      <c r="A20" s="18">
        <v>13</v>
      </c>
      <c r="B20" s="9" t="s">
        <v>50</v>
      </c>
      <c r="C20" s="10" t="s">
        <v>51</v>
      </c>
      <c r="D20" s="10" t="s">
        <v>52</v>
      </c>
      <c r="E20" s="8" t="s">
        <v>15</v>
      </c>
      <c r="F20" s="15">
        <v>9500.0</v>
      </c>
      <c r="G20" s="13">
        <f>F20*20</f>
        <v>190000</v>
      </c>
      <c r="H20" s="18" t="s">
        <v>16</v>
      </c>
    </row>
    <row r="21" spans="1:8" outlineLevel="1">
      <c r="A21" s="18">
        <v>14</v>
      </c>
      <c r="B21" s="9" t="s">
        <v>53</v>
      </c>
      <c r="C21" s="10" t="s">
        <v>54</v>
      </c>
      <c r="D21" s="10" t="s">
        <v>55</v>
      </c>
      <c r="E21" s="8" t="s">
        <v>15</v>
      </c>
      <c r="F21" s="15">
        <v>1000.0</v>
      </c>
      <c r="G21" s="13">
        <f>F21*21</f>
        <v>21000</v>
      </c>
      <c r="H21" s="18" t="s">
        <v>16</v>
      </c>
    </row>
    <row r="22" spans="1:8" outlineLevel="1">
      <c r="A22" s="18">
        <v>15</v>
      </c>
      <c r="B22" s="9" t="s">
        <v>56</v>
      </c>
      <c r="C22" s="10" t="s">
        <v>57</v>
      </c>
      <c r="D22" s="10" t="s">
        <v>58</v>
      </c>
      <c r="E22" s="8" t="s">
        <v>15</v>
      </c>
      <c r="F22" s="15">
        <v>1000.0</v>
      </c>
      <c r="G22" s="13">
        <f>F22*22</f>
        <v>22000</v>
      </c>
      <c r="H22" s="18" t="s">
        <v>16</v>
      </c>
    </row>
    <row r="23" spans="1:8" outlineLevel="1">
      <c r="A23" s="18">
        <v>16</v>
      </c>
      <c r="B23" s="9" t="s">
        <v>59</v>
      </c>
      <c r="C23" s="10" t="s">
        <v>60</v>
      </c>
      <c r="D23" s="10" t="s">
        <v>61</v>
      </c>
      <c r="E23" s="8" t="s">
        <v>15</v>
      </c>
      <c r="F23" s="15">
        <v>3200.0</v>
      </c>
      <c r="G23" s="13">
        <f>F23*23</f>
        <v>73600</v>
      </c>
      <c r="H23" s="18" t="s">
        <v>16</v>
      </c>
    </row>
    <row r="24" spans="1:8" outlineLevel="1">
      <c r="A24" s="18">
        <v>17</v>
      </c>
      <c r="B24" s="9" t="s">
        <v>62</v>
      </c>
      <c r="C24" s="10" t="s">
        <v>63</v>
      </c>
      <c r="D24" s="10" t="s">
        <v>64</v>
      </c>
      <c r="E24" s="8" t="s">
        <v>15</v>
      </c>
      <c r="F24" s="15">
        <v>4500.0</v>
      </c>
      <c r="G24" s="13">
        <f>F24*24</f>
        <v>108000</v>
      </c>
      <c r="H24" s="18" t="s">
        <v>16</v>
      </c>
    </row>
    <row r="25" spans="1:8" outlineLevel="1">
      <c r="A25" s="18">
        <v>18</v>
      </c>
      <c r="B25" s="9" t="s">
        <v>65</v>
      </c>
      <c r="C25" s="10" t="s">
        <v>66</v>
      </c>
      <c r="D25" s="10" t="s">
        <v>67</v>
      </c>
      <c r="E25" s="8" t="s">
        <v>15</v>
      </c>
      <c r="F25" s="15">
        <v>3500.0</v>
      </c>
      <c r="G25" s="13">
        <f>F25*25</f>
        <v>87500</v>
      </c>
      <c r="H25" s="18" t="s">
        <v>16</v>
      </c>
    </row>
    <row r="26" spans="1:8" outlineLevel="1">
      <c r="A26" s="18">
        <v>19</v>
      </c>
      <c r="B26" s="9" t="s">
        <v>68</v>
      </c>
      <c r="C26" s="10" t="s">
        <v>69</v>
      </c>
      <c r="D26" s="10" t="s">
        <v>70</v>
      </c>
      <c r="E26" s="8" t="s">
        <v>15</v>
      </c>
      <c r="F26" s="15">
        <v>4600.0</v>
      </c>
      <c r="G26" s="13">
        <f>F26*26</f>
        <v>119600</v>
      </c>
      <c r="H26" s="18" t="s">
        <v>16</v>
      </c>
    </row>
    <row r="27" spans="1:8" outlineLevel="1">
      <c r="A27" s="18">
        <v>20</v>
      </c>
      <c r="B27" s="9" t="s">
        <v>71</v>
      </c>
      <c r="C27" s="10" t="s">
        <v>72</v>
      </c>
      <c r="D27" s="10" t="s">
        <v>73</v>
      </c>
      <c r="E27" s="8" t="s">
        <v>15</v>
      </c>
      <c r="F27" s="15">
        <v>13500.0</v>
      </c>
      <c r="G27" s="13">
        <f>F27*27</f>
        <v>364500</v>
      </c>
      <c r="H27" s="18" t="s">
        <v>16</v>
      </c>
    </row>
    <row r="28" spans="1:8" outlineLevel="1">
      <c r="A28" s="18">
        <v>21</v>
      </c>
      <c r="B28" s="9" t="s">
        <v>74</v>
      </c>
      <c r="C28" s="10" t="s">
        <v>75</v>
      </c>
      <c r="D28" s="10" t="s">
        <v>76</v>
      </c>
      <c r="E28" s="8" t="s">
        <v>15</v>
      </c>
      <c r="F28" s="15">
        <v>21000.0</v>
      </c>
      <c r="G28" s="13">
        <f>F28*28</f>
        <v>588000</v>
      </c>
      <c r="H28" s="18" t="s">
        <v>16</v>
      </c>
    </row>
    <row r="29" spans="1:8" outlineLevel="1">
      <c r="A29" s="18">
        <v>22</v>
      </c>
      <c r="B29" s="9" t="s">
        <v>77</v>
      </c>
      <c r="C29" s="10" t="s">
        <v>78</v>
      </c>
      <c r="D29" s="10" t="s">
        <v>79</v>
      </c>
      <c r="E29" s="8" t="s">
        <v>15</v>
      </c>
      <c r="F29" s="15">
        <v>32000.0</v>
      </c>
      <c r="G29" s="13">
        <f>F29*29</f>
        <v>928000</v>
      </c>
      <c r="H29" s="18" t="s">
        <v>16</v>
      </c>
    </row>
    <row r="30" spans="1:8" outlineLevel="1">
      <c r="A30" s="18">
        <v>23</v>
      </c>
      <c r="B30" s="9" t="s">
        <v>80</v>
      </c>
      <c r="C30" s="10" t="s">
        <v>81</v>
      </c>
      <c r="D30" s="10" t="s">
        <v>82</v>
      </c>
      <c r="E30" s="8" t="s">
        <v>15</v>
      </c>
      <c r="F30" s="15">
        <v>45000.0</v>
      </c>
      <c r="G30" s="13">
        <f>F30*30</f>
        <v>1350000</v>
      </c>
      <c r="H30" s="18" t="s">
        <v>16</v>
      </c>
    </row>
    <row r="31" spans="1:8" outlineLevel="1">
      <c r="A31" s="18">
        <v>24</v>
      </c>
      <c r="B31" s="9" t="s">
        <v>83</v>
      </c>
      <c r="C31" s="10" t="s">
        <v>84</v>
      </c>
      <c r="D31" s="10" t="s">
        <v>85</v>
      </c>
      <c r="E31" s="8" t="s">
        <v>15</v>
      </c>
      <c r="F31" s="15">
        <v>52000.0</v>
      </c>
      <c r="G31" s="13">
        <f>F31*31</f>
        <v>1612000</v>
      </c>
      <c r="H31" s="18" t="s">
        <v>16</v>
      </c>
    </row>
    <row r="32" spans="1:8" outlineLevel="1">
      <c r="A32" s="18">
        <v>25</v>
      </c>
      <c r="B32" s="9" t="s">
        <v>86</v>
      </c>
      <c r="C32" s="10" t="s">
        <v>87</v>
      </c>
      <c r="D32" s="10" t="s">
        <v>88</v>
      </c>
      <c r="E32" s="8" t="s">
        <v>15</v>
      </c>
      <c r="F32" s="15">
        <v>5250.0</v>
      </c>
      <c r="G32" s="13">
        <f>F32*32</f>
        <v>168000</v>
      </c>
      <c r="H32" s="18" t="s">
        <v>16</v>
      </c>
    </row>
    <row r="33" spans="1:8" outlineLevel="1">
      <c r="A33" s="18">
        <v>26</v>
      </c>
      <c r="B33" s="9" t="s">
        <v>89</v>
      </c>
      <c r="C33" s="10" t="s">
        <v>90</v>
      </c>
      <c r="D33" s="10" t="s">
        <v>91</v>
      </c>
      <c r="E33" s="8" t="s">
        <v>15</v>
      </c>
      <c r="F33" s="15">
        <v>9500.0</v>
      </c>
      <c r="G33" s="13">
        <f>F33*33</f>
        <v>313500</v>
      </c>
      <c r="H33" s="18" t="s">
        <v>16</v>
      </c>
    </row>
    <row r="34" spans="1:8" outlineLevel="1">
      <c r="A34" s="18">
        <v>27</v>
      </c>
      <c r="B34" s="9" t="s">
        <v>92</v>
      </c>
      <c r="C34" s="10" t="s">
        <v>93</v>
      </c>
      <c r="D34" s="10" t="s">
        <v>94</v>
      </c>
      <c r="E34" s="8" t="s">
        <v>15</v>
      </c>
      <c r="F34" s="15">
        <v>4500.0</v>
      </c>
      <c r="G34" s="13">
        <f>F34*34</f>
        <v>153000</v>
      </c>
      <c r="H34" s="18" t="s">
        <v>16</v>
      </c>
    </row>
    <row r="35" spans="1:8" outlineLevel="1">
      <c r="A35" s="18">
        <v>28</v>
      </c>
      <c r="B35" s="9" t="s">
        <v>95</v>
      </c>
      <c r="C35" s="10" t="s">
        <v>96</v>
      </c>
      <c r="D35" s="10" t="s">
        <v>97</v>
      </c>
      <c r="E35" s="8" t="s">
        <v>15</v>
      </c>
      <c r="F35" s="15">
        <v>5337.0</v>
      </c>
      <c r="G35" s="13">
        <f>F35*35</f>
        <v>186795</v>
      </c>
      <c r="H35" s="18" t="s">
        <v>16</v>
      </c>
    </row>
    <row r="36" spans="1:8" outlineLevel="1">
      <c r="A36" s="18">
        <v>29</v>
      </c>
      <c r="B36" s="9" t="s">
        <v>98</v>
      </c>
      <c r="C36" s="10" t="s">
        <v>99</v>
      </c>
      <c r="D36" s="10" t="s">
        <v>100</v>
      </c>
      <c r="E36" s="8">
        <v>1000.0</v>
      </c>
      <c r="F36" s="15">
        <v>23000.0</v>
      </c>
      <c r="G36" s="13">
        <f>F36*36</f>
        <v>828000</v>
      </c>
      <c r="H36" s="18" t="s">
        <v>16</v>
      </c>
    </row>
    <row r="37" spans="1:8" outlineLevel="1">
      <c r="A37" s="18">
        <v>30</v>
      </c>
      <c r="B37" s="9" t="s">
        <v>101</v>
      </c>
      <c r="C37" s="10" t="s">
        <v>102</v>
      </c>
      <c r="D37" s="10" t="s">
        <v>103</v>
      </c>
      <c r="E37" s="8" t="s">
        <v>15</v>
      </c>
      <c r="F37" s="15">
        <v>1190.0</v>
      </c>
      <c r="G37" s="13">
        <f>F37*37</f>
        <v>44030</v>
      </c>
      <c r="H37" s="18" t="s">
        <v>16</v>
      </c>
    </row>
    <row r="38" spans="1:8" outlineLevel="1">
      <c r="A38" s="18">
        <v>31</v>
      </c>
      <c r="B38" s="9" t="s">
        <v>104</v>
      </c>
      <c r="C38" s="10" t="s">
        <v>105</v>
      </c>
      <c r="D38" s="10" t="s">
        <v>106</v>
      </c>
      <c r="E38" s="8" t="s">
        <v>15</v>
      </c>
      <c r="F38" s="15">
        <v>320.0</v>
      </c>
      <c r="G38" s="13">
        <f>F38*38</f>
        <v>12160</v>
      </c>
      <c r="H38" s="18" t="s">
        <v>16</v>
      </c>
    </row>
    <row r="39" spans="1:8" outlineLevel="1">
      <c r="A39" s="18">
        <v>32</v>
      </c>
      <c r="B39" s="9" t="s">
        <v>107</v>
      </c>
      <c r="C39" s="10" t="s">
        <v>108</v>
      </c>
      <c r="D39" s="10" t="s">
        <v>109</v>
      </c>
      <c r="E39" s="8" t="s">
        <v>15</v>
      </c>
      <c r="F39" s="15">
        <v>320.0</v>
      </c>
      <c r="G39" s="13">
        <f>F39*39</f>
        <v>12480</v>
      </c>
      <c r="H39" s="18" t="s">
        <v>16</v>
      </c>
    </row>
    <row r="40" spans="1:8" outlineLevel="1">
      <c r="A40" s="18">
        <v>33</v>
      </c>
      <c r="B40" s="9" t="s">
        <v>110</v>
      </c>
      <c r="C40" s="10" t="s">
        <v>111</v>
      </c>
      <c r="D40" s="10" t="s">
        <v>112</v>
      </c>
      <c r="E40" s="8" t="s">
        <v>15</v>
      </c>
      <c r="F40" s="15">
        <v>19746.0</v>
      </c>
      <c r="G40" s="13">
        <f>F40*40</f>
        <v>789840</v>
      </c>
      <c r="H40" s="18" t="s">
        <v>16</v>
      </c>
    </row>
    <row r="41" spans="1:8" outlineLevel="1">
      <c r="A41" s="18">
        <v>34</v>
      </c>
      <c r="B41" s="9" t="s">
        <v>113</v>
      </c>
      <c r="C41" s="10" t="s">
        <v>114</v>
      </c>
      <c r="D41" s="10" t="s">
        <v>115</v>
      </c>
      <c r="E41" s="8" t="s">
        <v>15</v>
      </c>
      <c r="F41" s="15">
        <v>6404.0</v>
      </c>
      <c r="G41" s="13">
        <f>F41*41</f>
        <v>262564</v>
      </c>
      <c r="H41" s="18" t="s">
        <v>16</v>
      </c>
    </row>
    <row r="42" spans="1:8" outlineLevel="1">
      <c r="A42" s="18">
        <v>35</v>
      </c>
      <c r="B42" s="9" t="s">
        <v>116</v>
      </c>
      <c r="C42" s="10" t="s">
        <v>117</v>
      </c>
      <c r="D42" s="10" t="s">
        <v>118</v>
      </c>
      <c r="E42" s="8" t="s">
        <v>15</v>
      </c>
      <c r="F42" s="15">
        <v>1457.0</v>
      </c>
      <c r="G42" s="13">
        <f>F42*42</f>
        <v>61194</v>
      </c>
      <c r="H42" s="18" t="s">
        <v>16</v>
      </c>
    </row>
    <row r="43" spans="1:8" outlineLevel="1">
      <c r="A43" s="18">
        <v>36</v>
      </c>
      <c r="B43" s="9" t="s">
        <v>119</v>
      </c>
      <c r="C43" s="10" t="s">
        <v>120</v>
      </c>
      <c r="D43" s="10" t="s">
        <v>121</v>
      </c>
      <c r="E43" s="8" t="s">
        <v>15</v>
      </c>
      <c r="F43" s="15">
        <v>192.0</v>
      </c>
      <c r="G43" s="13">
        <f>F43*43</f>
        <v>8256</v>
      </c>
      <c r="H43" s="18" t="s">
        <v>16</v>
      </c>
    </row>
    <row r="44" spans="1:8" outlineLevel="1">
      <c r="A44" s="18">
        <v>37</v>
      </c>
      <c r="B44" s="9" t="s">
        <v>122</v>
      </c>
      <c r="C44" s="10" t="s">
        <v>123</v>
      </c>
      <c r="D44" s="10" t="s">
        <v>124</v>
      </c>
      <c r="E44" s="8" t="s">
        <v>15</v>
      </c>
      <c r="F44" s="15">
        <v>192.0</v>
      </c>
      <c r="G44" s="13">
        <f>F44*44</f>
        <v>8448</v>
      </c>
      <c r="H44" s="18" t="s">
        <v>16</v>
      </c>
    </row>
    <row r="45" spans="1:8" outlineLevel="1">
      <c r="A45" s="18">
        <v>38</v>
      </c>
      <c r="B45" s="9" t="s">
        <v>125</v>
      </c>
      <c r="C45" s="10" t="s">
        <v>126</v>
      </c>
      <c r="D45" s="10" t="s">
        <v>127</v>
      </c>
      <c r="E45" s="8" t="s">
        <v>15</v>
      </c>
      <c r="F45" s="15">
        <v>3443.0</v>
      </c>
      <c r="G45" s="13">
        <f>F45*45</f>
        <v>154935</v>
      </c>
      <c r="H45" s="18" t="s">
        <v>16</v>
      </c>
    </row>
    <row r="46" spans="1:8" outlineLevel="1">
      <c r="A46" s="18">
        <v>39</v>
      </c>
      <c r="B46" s="9" t="s">
        <v>128</v>
      </c>
      <c r="C46" s="10" t="s">
        <v>129</v>
      </c>
      <c r="D46" s="10" t="s">
        <v>130</v>
      </c>
      <c r="E46" s="8" t="s">
        <v>15</v>
      </c>
      <c r="F46" s="15">
        <v>5100.0</v>
      </c>
      <c r="G46" s="13">
        <f>F46*46</f>
        <v>234600</v>
      </c>
      <c r="H46" s="18" t="s">
        <v>16</v>
      </c>
    </row>
    <row r="47" spans="1:8" outlineLevel="1">
      <c r="A47" s="18">
        <v>40</v>
      </c>
      <c r="B47" s="9" t="s">
        <v>131</v>
      </c>
      <c r="C47" s="10" t="s">
        <v>132</v>
      </c>
      <c r="D47" s="10" t="s">
        <v>133</v>
      </c>
      <c r="E47" s="8" t="s">
        <v>15</v>
      </c>
      <c r="F47" s="15">
        <v>595.0</v>
      </c>
      <c r="G47" s="13">
        <f>F47*47</f>
        <v>27965</v>
      </c>
      <c r="H47" s="18" t="s">
        <v>16</v>
      </c>
    </row>
    <row r="48" spans="1:8" outlineLevel="1">
      <c r="A48" s="18">
        <v>41</v>
      </c>
      <c r="B48" s="9" t="s">
        <v>134</v>
      </c>
      <c r="C48" s="10" t="s">
        <v>135</v>
      </c>
      <c r="D48" s="10" t="s">
        <v>136</v>
      </c>
      <c r="E48" s="8" t="s">
        <v>15</v>
      </c>
      <c r="F48" s="15">
        <v>213.0</v>
      </c>
      <c r="G48" s="13">
        <f>F48*48</f>
        <v>10224</v>
      </c>
      <c r="H48" s="18" t="s">
        <v>16</v>
      </c>
    </row>
    <row r="49" spans="1:8" outlineLevel="1">
      <c r="A49" s="18">
        <v>42</v>
      </c>
      <c r="B49" s="9" t="s">
        <v>137</v>
      </c>
      <c r="C49" s="10" t="s">
        <v>138</v>
      </c>
      <c r="D49" s="10" t="s">
        <v>139</v>
      </c>
      <c r="E49" s="8" t="s">
        <v>15</v>
      </c>
      <c r="F49" s="15">
        <v>170.0</v>
      </c>
      <c r="G49" s="13">
        <f>F49*49</f>
        <v>8330</v>
      </c>
      <c r="H49" s="18" t="s">
        <v>16</v>
      </c>
    </row>
    <row r="50" spans="1:8" outlineLevel="1">
      <c r="A50" s="18">
        <v>43</v>
      </c>
      <c r="B50" s="9" t="s">
        <v>140</v>
      </c>
      <c r="C50" s="10" t="s">
        <v>141</v>
      </c>
      <c r="D50" s="10" t="s">
        <v>142</v>
      </c>
      <c r="E50" s="8" t="s">
        <v>15</v>
      </c>
      <c r="F50" s="15">
        <v>1063.0</v>
      </c>
      <c r="G50" s="13">
        <f>F50*50</f>
        <v>53150</v>
      </c>
      <c r="H50" s="18" t="s">
        <v>16</v>
      </c>
    </row>
    <row r="51" spans="1:8" outlineLevel="1">
      <c r="A51" s="18">
        <v>44</v>
      </c>
      <c r="B51" s="9" t="s">
        <v>143</v>
      </c>
      <c r="C51" s="10" t="s">
        <v>144</v>
      </c>
      <c r="D51" s="10" t="s">
        <v>145</v>
      </c>
      <c r="E51" s="8" t="s">
        <v>15</v>
      </c>
      <c r="F51" s="15">
        <v>298.0</v>
      </c>
      <c r="G51" s="13">
        <f>F51*51</f>
        <v>15198</v>
      </c>
      <c r="H51" s="18" t="s">
        <v>16</v>
      </c>
    </row>
    <row r="52" spans="1:8" outlineLevel="1">
      <c r="A52" s="18">
        <v>45</v>
      </c>
      <c r="B52" s="9" t="s">
        <v>146</v>
      </c>
      <c r="C52" s="10" t="s">
        <v>147</v>
      </c>
      <c r="D52" s="10" t="s">
        <v>148</v>
      </c>
      <c r="E52" s="8" t="s">
        <v>15</v>
      </c>
      <c r="F52" s="15">
        <v>1530.0</v>
      </c>
      <c r="G52" s="13">
        <f>F52*52</f>
        <v>79560</v>
      </c>
      <c r="H52" s="18" t="s">
        <v>16</v>
      </c>
    </row>
    <row r="53" spans="1:8" outlineLevel="1">
      <c r="A53" s="18">
        <v>46</v>
      </c>
      <c r="B53" s="9" t="s">
        <v>149</v>
      </c>
      <c r="C53" s="10" t="s">
        <v>150</v>
      </c>
      <c r="D53" s="10" t="s">
        <v>151</v>
      </c>
      <c r="E53" s="8" t="s">
        <v>15</v>
      </c>
      <c r="F53" s="15">
        <v>553.0</v>
      </c>
      <c r="G53" s="13">
        <f>F53*53</f>
        <v>29309</v>
      </c>
      <c r="H53" s="18" t="s">
        <v>16</v>
      </c>
    </row>
    <row r="54" spans="1:8" outlineLevel="1">
      <c r="A54" s="18">
        <v>47</v>
      </c>
      <c r="B54" s="9" t="s">
        <v>152</v>
      </c>
      <c r="C54" s="10" t="s">
        <v>153</v>
      </c>
      <c r="D54" s="10" t="s">
        <v>154</v>
      </c>
      <c r="E54" s="8" t="s">
        <v>15</v>
      </c>
      <c r="F54" s="15">
        <v>595.0</v>
      </c>
      <c r="G54" s="13">
        <f>F54*54</f>
        <v>32130</v>
      </c>
      <c r="H54" s="18" t="s">
        <v>16</v>
      </c>
    </row>
    <row r="55" spans="1:8" outlineLevel="1">
      <c r="A55" s="18">
        <v>48</v>
      </c>
      <c r="B55" s="9" t="s">
        <v>155</v>
      </c>
      <c r="C55" s="10" t="s">
        <v>156</v>
      </c>
      <c r="D55" s="10" t="s">
        <v>157</v>
      </c>
      <c r="E55" s="8" t="s">
        <v>15</v>
      </c>
      <c r="F55" s="15">
        <v>723.0</v>
      </c>
      <c r="G55" s="13">
        <f>F55*55</f>
        <v>39765</v>
      </c>
      <c r="H55" s="18" t="s">
        <v>16</v>
      </c>
    </row>
    <row r="56" spans="1:8" outlineLevel="1">
      <c r="A56" s="18">
        <v>49</v>
      </c>
      <c r="B56" s="9" t="s">
        <v>158</v>
      </c>
      <c r="C56" s="10" t="s">
        <v>159</v>
      </c>
      <c r="D56" s="10" t="s">
        <v>160</v>
      </c>
      <c r="E56" s="8" t="s">
        <v>15</v>
      </c>
      <c r="F56" s="15">
        <v>765.0</v>
      </c>
      <c r="G56" s="13">
        <f>F56*56</f>
        <v>42840</v>
      </c>
      <c r="H56" s="18" t="s">
        <v>16</v>
      </c>
    </row>
    <row r="57" spans="1:8" outlineLevel="1">
      <c r="A57" s="18">
        <v>50</v>
      </c>
      <c r="B57" s="9" t="s">
        <v>161</v>
      </c>
      <c r="C57" s="10" t="s">
        <v>162</v>
      </c>
      <c r="D57" s="10" t="s">
        <v>163</v>
      </c>
      <c r="E57" s="8" t="s">
        <v>15</v>
      </c>
      <c r="F57" s="15">
        <v>893.0</v>
      </c>
      <c r="G57" s="13">
        <f>F57*57</f>
        <v>50901</v>
      </c>
      <c r="H57" s="18" t="s">
        <v>16</v>
      </c>
    </row>
    <row r="58" spans="1:8" outlineLevel="1">
      <c r="A58" s="18">
        <v>51</v>
      </c>
      <c r="B58" s="9" t="s">
        <v>164</v>
      </c>
      <c r="C58" s="10" t="s">
        <v>165</v>
      </c>
      <c r="D58" s="10" t="s">
        <v>166</v>
      </c>
      <c r="E58" s="8" t="s">
        <v>15</v>
      </c>
      <c r="F58" s="15">
        <v>978.0</v>
      </c>
      <c r="G58" s="13">
        <f>F58*58</f>
        <v>56724</v>
      </c>
      <c r="H58" s="18" t="s">
        <v>16</v>
      </c>
    </row>
    <row r="59" spans="1:8" outlineLevel="1">
      <c r="A59" s="18">
        <v>52</v>
      </c>
      <c r="B59" s="9" t="s">
        <v>167</v>
      </c>
      <c r="C59" s="10" t="s">
        <v>168</v>
      </c>
      <c r="D59" s="10" t="s">
        <v>169</v>
      </c>
      <c r="E59" s="8" t="s">
        <v>15</v>
      </c>
      <c r="F59" s="15">
        <v>490.0</v>
      </c>
      <c r="G59" s="13">
        <f>F59*59</f>
        <v>28910</v>
      </c>
      <c r="H59" s="18" t="s">
        <v>16</v>
      </c>
    </row>
    <row r="60" spans="1:8" outlineLevel="1">
      <c r="A60" s="18">
        <v>53</v>
      </c>
      <c r="B60" s="9" t="s">
        <v>170</v>
      </c>
      <c r="C60" s="10" t="s">
        <v>171</v>
      </c>
      <c r="D60" s="10" t="s">
        <v>172</v>
      </c>
      <c r="E60" s="8" t="s">
        <v>15</v>
      </c>
      <c r="F60" s="15">
        <v>490.0</v>
      </c>
      <c r="G60" s="13">
        <f>F60*60</f>
        <v>29400</v>
      </c>
      <c r="H60" s="18" t="s">
        <v>16</v>
      </c>
    </row>
    <row r="61" spans="1:8" outlineLevel="1">
      <c r="A61" s="18">
        <v>54</v>
      </c>
      <c r="B61" s="9" t="s">
        <v>173</v>
      </c>
      <c r="C61" s="10" t="s">
        <v>174</v>
      </c>
      <c r="D61" s="10" t="s">
        <v>175</v>
      </c>
      <c r="E61" s="8">
        <v>1000.0</v>
      </c>
      <c r="F61" s="15">
        <v>390.0</v>
      </c>
      <c r="G61" s="13">
        <f>F61*61</f>
        <v>23790</v>
      </c>
      <c r="H61" s="18" t="s">
        <v>16</v>
      </c>
    </row>
    <row r="62" spans="1:8" outlineLevel="1">
      <c r="A62" s="18">
        <v>55</v>
      </c>
      <c r="B62" s="9" t="s">
        <v>176</v>
      </c>
      <c r="C62" s="10" t="s">
        <v>177</v>
      </c>
      <c r="D62" s="10" t="s">
        <v>178</v>
      </c>
      <c r="E62" s="8">
        <v>1000.0</v>
      </c>
      <c r="F62" s="15">
        <v>1262.0</v>
      </c>
      <c r="G62" s="13">
        <f>F62*62</f>
        <v>78244</v>
      </c>
      <c r="H62" s="18" t="s">
        <v>16</v>
      </c>
    </row>
    <row r="63" spans="1:8" outlineLevel="1">
      <c r="A63" s="18">
        <v>56</v>
      </c>
      <c r="B63" s="9" t="s">
        <v>179</v>
      </c>
      <c r="C63" s="10" t="s">
        <v>180</v>
      </c>
      <c r="D63" s="10" t="s">
        <v>181</v>
      </c>
      <c r="E63" s="8" t="s">
        <v>15</v>
      </c>
      <c r="F63" s="15">
        <v>19990.0</v>
      </c>
      <c r="G63" s="13">
        <f>F63*63</f>
        <v>1259370</v>
      </c>
      <c r="H63" s="18" t="s">
        <v>16</v>
      </c>
    </row>
    <row r="64" spans="1:8" outlineLevel="1">
      <c r="A64" s="18">
        <v>57</v>
      </c>
      <c r="B64" s="9" t="s">
        <v>182</v>
      </c>
      <c r="C64" s="10" t="s">
        <v>183</v>
      </c>
      <c r="D64" s="10" t="s">
        <v>184</v>
      </c>
      <c r="E64" s="8" t="s">
        <v>15</v>
      </c>
      <c r="F64" s="15">
        <v>19791.0</v>
      </c>
      <c r="G64" s="13">
        <f>F64*64</f>
        <v>1266624</v>
      </c>
      <c r="H64" s="18" t="s">
        <v>16</v>
      </c>
    </row>
    <row r="65" spans="1:8" outlineLevel="1">
      <c r="A65" s="18">
        <v>58</v>
      </c>
      <c r="B65" s="9" t="s">
        <v>185</v>
      </c>
      <c r="C65" s="10" t="s">
        <v>186</v>
      </c>
      <c r="D65" s="10" t="s">
        <v>187</v>
      </c>
      <c r="E65" s="8" t="s">
        <v>15</v>
      </c>
      <c r="F65" s="15">
        <v>21141.0</v>
      </c>
      <c r="G65" s="13">
        <f>F65*65</f>
        <v>1374165</v>
      </c>
      <c r="H65" s="18" t="s">
        <v>16</v>
      </c>
    </row>
    <row r="66" spans="1:8" outlineLevel="1">
      <c r="A66" s="18">
        <v>59</v>
      </c>
      <c r="B66" s="9" t="s">
        <v>188</v>
      </c>
      <c r="C66" s="10" t="s">
        <v>189</v>
      </c>
      <c r="D66" s="10" t="s">
        <v>190</v>
      </c>
      <c r="E66" s="8" t="s">
        <v>15</v>
      </c>
      <c r="F66" s="15">
        <v>485.0</v>
      </c>
      <c r="G66" s="13">
        <f>F66*66</f>
        <v>32010</v>
      </c>
      <c r="H66" s="18" t="s">
        <v>16</v>
      </c>
    </row>
    <row r="67" spans="1:8" outlineLevel="1">
      <c r="A67" s="18">
        <v>60</v>
      </c>
      <c r="B67" s="9" t="s">
        <v>191</v>
      </c>
      <c r="C67" s="10" t="s">
        <v>192</v>
      </c>
      <c r="D67" s="10" t="s">
        <v>193</v>
      </c>
      <c r="E67" s="8">
        <v>1000.0</v>
      </c>
      <c r="F67" s="15">
        <v>0.0</v>
      </c>
      <c r="G67" s="13">
        <f>F67*67</f>
        <v>0</v>
      </c>
      <c r="H67" s="18" t="s">
        <v>16</v>
      </c>
    </row>
    <row r="68" spans="1:8" outlineLevel="1">
      <c r="A68" s="18">
        <v>61</v>
      </c>
      <c r="B68" s="9" t="s">
        <v>194</v>
      </c>
      <c r="C68" s="10" t="s">
        <v>195</v>
      </c>
      <c r="D68" s="10" t="s">
        <v>196</v>
      </c>
      <c r="E68" s="8">
        <v>1000.0</v>
      </c>
      <c r="F68" s="15">
        <v>0.0</v>
      </c>
      <c r="G68" s="13">
        <f>F68*68</f>
        <v>0</v>
      </c>
      <c r="H68" s="18" t="s">
        <v>16</v>
      </c>
    </row>
    <row r="69" spans="1:8" outlineLevel="1">
      <c r="A69" s="18">
        <v>62</v>
      </c>
      <c r="B69" s="9" t="s">
        <v>197</v>
      </c>
      <c r="C69" s="10" t="s">
        <v>198</v>
      </c>
      <c r="D69" s="10" t="s">
        <v>199</v>
      </c>
      <c r="E69" s="8" t="s">
        <v>15</v>
      </c>
      <c r="F69" s="15">
        <v>12250.0</v>
      </c>
      <c r="G69" s="13">
        <f>F69*69</f>
        <v>845250</v>
      </c>
      <c r="H69" s="18" t="s">
        <v>16</v>
      </c>
    </row>
    <row r="70" spans="1:8" outlineLevel="1">
      <c r="A70" s="18">
        <v>63</v>
      </c>
      <c r="B70" s="9" t="s">
        <v>200</v>
      </c>
      <c r="C70" s="10" t="s">
        <v>201</v>
      </c>
      <c r="D70" s="10" t="s">
        <v>202</v>
      </c>
      <c r="E70" s="8">
        <v>1000.0</v>
      </c>
      <c r="F70" s="15">
        <v>0.0</v>
      </c>
      <c r="G70" s="13">
        <f>F70*70</f>
        <v>0</v>
      </c>
      <c r="H70" s="18" t="s">
        <v>16</v>
      </c>
    </row>
    <row r="71" spans="1:8" outlineLevel="1">
      <c r="A71" s="18">
        <v>64</v>
      </c>
      <c r="B71" s="9" t="s">
        <v>203</v>
      </c>
      <c r="C71" s="10" t="s">
        <v>204</v>
      </c>
      <c r="D71" s="10" t="s">
        <v>205</v>
      </c>
      <c r="E71" s="8" t="s">
        <v>15</v>
      </c>
      <c r="F71" s="15">
        <v>0.0</v>
      </c>
      <c r="G71" s="13">
        <f>F71*71</f>
        <v>0</v>
      </c>
      <c r="H71" s="18" t="s">
        <v>16</v>
      </c>
    </row>
    <row r="72" spans="1:8" outlineLevel="1">
      <c r="A72" s="18">
        <v>65</v>
      </c>
      <c r="B72" s="9" t="s">
        <v>206</v>
      </c>
      <c r="C72" s="10" t="s">
        <v>207</v>
      </c>
      <c r="D72" s="10" t="s">
        <v>208</v>
      </c>
      <c r="E72" s="8" t="s">
        <v>15</v>
      </c>
      <c r="F72" s="15">
        <v>14153.0</v>
      </c>
      <c r="G72" s="13">
        <f>F72*72</f>
        <v>1019016</v>
      </c>
      <c r="H72" s="18" t="s">
        <v>16</v>
      </c>
    </row>
    <row r="73" spans="1:8" outlineLevel="1">
      <c r="A73" s="18">
        <v>66</v>
      </c>
      <c r="B73" s="9" t="s">
        <v>209</v>
      </c>
      <c r="C73" s="10" t="s">
        <v>210</v>
      </c>
      <c r="D73" s="10" t="s">
        <v>211</v>
      </c>
      <c r="E73" s="8" t="s">
        <v>15</v>
      </c>
      <c r="F73" s="15">
        <v>510.0</v>
      </c>
      <c r="G73" s="13">
        <f>F73*73</f>
        <v>37230</v>
      </c>
      <c r="H73" s="18" t="s">
        <v>16</v>
      </c>
    </row>
    <row r="74" spans="1:8" outlineLevel="1">
      <c r="A74" s="18">
        <v>67</v>
      </c>
      <c r="B74" s="9" t="s">
        <v>212</v>
      </c>
      <c r="C74" s="10" t="s">
        <v>213</v>
      </c>
      <c r="D74" s="10" t="s">
        <v>214</v>
      </c>
      <c r="E74" s="8" t="s">
        <v>15</v>
      </c>
      <c r="F74" s="15">
        <v>490.0</v>
      </c>
      <c r="G74" s="13">
        <f>F74*74</f>
        <v>36260</v>
      </c>
      <c r="H74" s="18" t="s">
        <v>16</v>
      </c>
    </row>
    <row r="75" spans="1:8" outlineLevel="1">
      <c r="A75" s="18">
        <v>68</v>
      </c>
      <c r="B75" s="9" t="s">
        <v>215</v>
      </c>
      <c r="C75" s="10" t="s">
        <v>216</v>
      </c>
      <c r="D75" s="10" t="s">
        <v>217</v>
      </c>
      <c r="E75" s="8" t="s">
        <v>15</v>
      </c>
      <c r="F75" s="15">
        <v>595.0</v>
      </c>
      <c r="G75" s="13">
        <f>F75*75</f>
        <v>44625</v>
      </c>
      <c r="H75" s="18" t="s">
        <v>16</v>
      </c>
    </row>
    <row r="76" spans="1:8" outlineLevel="1">
      <c r="A76" s="18">
        <v>69</v>
      </c>
      <c r="B76" s="9" t="s">
        <v>218</v>
      </c>
      <c r="C76" s="10" t="s">
        <v>219</v>
      </c>
      <c r="D76" s="10" t="s">
        <v>220</v>
      </c>
      <c r="E76" s="8">
        <v>1000.0</v>
      </c>
      <c r="F76" s="15">
        <v>798.0</v>
      </c>
      <c r="G76" s="13">
        <f>F76*76</f>
        <v>60648</v>
      </c>
      <c r="H76" s="18" t="s">
        <v>16</v>
      </c>
    </row>
    <row r="77" spans="1:8" outlineLevel="1">
      <c r="A77" s="18">
        <v>70</v>
      </c>
      <c r="B77" s="9" t="s">
        <v>221</v>
      </c>
      <c r="C77" s="10" t="s">
        <v>222</v>
      </c>
      <c r="D77" s="10" t="s">
        <v>223</v>
      </c>
      <c r="E77" s="8" t="s">
        <v>15</v>
      </c>
      <c r="F77" s="15">
        <v>43.0</v>
      </c>
      <c r="G77" s="13">
        <f>F77*77</f>
        <v>3311</v>
      </c>
      <c r="H77" s="18" t="s">
        <v>16</v>
      </c>
    </row>
    <row r="78" spans="1:8" outlineLevel="1">
      <c r="A78" s="18">
        <v>71</v>
      </c>
      <c r="B78" s="9" t="s">
        <v>224</v>
      </c>
      <c r="C78" s="10" t="s">
        <v>225</v>
      </c>
      <c r="D78" s="10" t="s">
        <v>226</v>
      </c>
      <c r="E78" s="8" t="s">
        <v>15</v>
      </c>
      <c r="F78" s="15">
        <v>111.0</v>
      </c>
      <c r="G78" s="13">
        <f>F78*78</f>
        <v>8658</v>
      </c>
      <c r="H78" s="18" t="s">
        <v>16</v>
      </c>
    </row>
    <row r="79" spans="1:8" outlineLevel="1">
      <c r="A79" s="18">
        <v>72</v>
      </c>
      <c r="B79" s="9" t="s">
        <v>227</v>
      </c>
      <c r="C79" s="10" t="s">
        <v>228</v>
      </c>
      <c r="D79" s="10" t="s">
        <v>229</v>
      </c>
      <c r="E79" s="8" t="s">
        <v>15</v>
      </c>
      <c r="F79" s="15">
        <v>85.0</v>
      </c>
      <c r="G79" s="13">
        <f>F79*79</f>
        <v>6715</v>
      </c>
      <c r="H79" s="18" t="s">
        <v>16</v>
      </c>
    </row>
    <row r="80" spans="1:8" outlineLevel="1">
      <c r="A80" s="18">
        <v>73</v>
      </c>
      <c r="B80" s="9" t="s">
        <v>230</v>
      </c>
      <c r="C80" s="10" t="s">
        <v>231</v>
      </c>
      <c r="D80" s="10" t="s">
        <v>232</v>
      </c>
      <c r="E80" s="8" t="s">
        <v>15</v>
      </c>
      <c r="F80" s="15">
        <v>4335.0</v>
      </c>
      <c r="G80" s="13">
        <f>F80*80</f>
        <v>346800</v>
      </c>
      <c r="H80" s="18" t="s">
        <v>16</v>
      </c>
    </row>
    <row r="81" spans="1:8" outlineLevel="1">
      <c r="A81" s="18">
        <v>74</v>
      </c>
      <c r="B81" s="9" t="s">
        <v>233</v>
      </c>
      <c r="C81" s="10" t="s">
        <v>234</v>
      </c>
      <c r="D81" s="10" t="s">
        <v>235</v>
      </c>
      <c r="E81" s="8" t="s">
        <v>15</v>
      </c>
      <c r="F81" s="15">
        <v>5287.0</v>
      </c>
      <c r="G81" s="13">
        <f>F81*81</f>
        <v>428247</v>
      </c>
      <c r="H81" s="18" t="s">
        <v>16</v>
      </c>
    </row>
    <row r="82" spans="1:8" outlineLevel="1">
      <c r="A82" s="18">
        <v>75</v>
      </c>
      <c r="B82" s="9" t="s">
        <v>236</v>
      </c>
      <c r="C82" s="10" t="s">
        <v>237</v>
      </c>
      <c r="D82" s="10" t="s">
        <v>238</v>
      </c>
      <c r="E82" s="8">
        <v>1000.0</v>
      </c>
      <c r="F82" s="15">
        <v>5015.0</v>
      </c>
      <c r="G82" s="13">
        <f>F82*82</f>
        <v>411230</v>
      </c>
      <c r="H82" s="18" t="s">
        <v>16</v>
      </c>
    </row>
    <row r="83" spans="1:8" outlineLevel="1">
      <c r="A83" s="18">
        <v>76</v>
      </c>
      <c r="B83" s="9" t="s">
        <v>239</v>
      </c>
      <c r="C83" s="10" t="s">
        <v>240</v>
      </c>
      <c r="D83" s="10" t="s">
        <v>241</v>
      </c>
      <c r="E83" s="8" t="s">
        <v>15</v>
      </c>
      <c r="F83" s="15">
        <v>1573.0</v>
      </c>
      <c r="G83" s="13">
        <f>F83*83</f>
        <v>130559</v>
      </c>
      <c r="H83" s="18" t="s">
        <v>16</v>
      </c>
    </row>
    <row r="84" spans="1:8" outlineLevel="1">
      <c r="A84" s="18">
        <v>77</v>
      </c>
      <c r="B84" s="9" t="s">
        <v>242</v>
      </c>
      <c r="C84" s="10" t="s">
        <v>243</v>
      </c>
      <c r="D84" s="10" t="s">
        <v>244</v>
      </c>
      <c r="E84" s="8" t="s">
        <v>15</v>
      </c>
      <c r="F84" s="15">
        <v>196.0</v>
      </c>
      <c r="G84" s="13">
        <f>F84*84</f>
        <v>16464</v>
      </c>
      <c r="H84" s="18" t="s">
        <v>16</v>
      </c>
    </row>
    <row r="85" spans="1:8" outlineLevel="1">
      <c r="A85" s="18">
        <v>78</v>
      </c>
      <c r="B85" s="9" t="s">
        <v>245</v>
      </c>
      <c r="C85" s="10" t="s">
        <v>246</v>
      </c>
      <c r="D85" s="10" t="s">
        <v>247</v>
      </c>
      <c r="E85" s="8" t="s">
        <v>15</v>
      </c>
      <c r="F85" s="15">
        <v>425.0</v>
      </c>
      <c r="G85" s="13">
        <f>F85*85</f>
        <v>36125</v>
      </c>
      <c r="H85" s="18" t="s">
        <v>16</v>
      </c>
    </row>
    <row r="86" spans="1:8" outlineLevel="1">
      <c r="A86" s="18">
        <v>79</v>
      </c>
      <c r="B86" s="9" t="s">
        <v>248</v>
      </c>
      <c r="C86" s="10" t="s">
        <v>249</v>
      </c>
      <c r="D86" s="10" t="s">
        <v>250</v>
      </c>
      <c r="E86" s="8" t="s">
        <v>15</v>
      </c>
      <c r="F86" s="15">
        <v>890.0</v>
      </c>
      <c r="G86" s="13">
        <f>F86*86</f>
        <v>76540</v>
      </c>
      <c r="H86" s="18" t="s">
        <v>16</v>
      </c>
    </row>
    <row r="87" spans="1:8" outlineLevel="1">
      <c r="A87" s="18">
        <v>80</v>
      </c>
      <c r="B87" s="9" t="s">
        <v>251</v>
      </c>
      <c r="C87" s="10" t="s">
        <v>252</v>
      </c>
      <c r="D87" s="10" t="s">
        <v>253</v>
      </c>
      <c r="E87" s="8" t="s">
        <v>15</v>
      </c>
      <c r="F87" s="15">
        <v>1290.0</v>
      </c>
      <c r="G87" s="13">
        <f>F87*87</f>
        <v>112230</v>
      </c>
      <c r="H87" s="18" t="s">
        <v>16</v>
      </c>
    </row>
    <row r="88" spans="1:8" outlineLevel="1">
      <c r="A88" s="18">
        <v>81</v>
      </c>
      <c r="B88" s="9" t="s">
        <v>254</v>
      </c>
      <c r="C88" s="10" t="s">
        <v>255</v>
      </c>
      <c r="D88" s="10" t="s">
        <v>256</v>
      </c>
      <c r="E88" s="8">
        <v>1000.0</v>
      </c>
      <c r="F88" s="15">
        <v>15180.0</v>
      </c>
      <c r="G88" s="13">
        <f>F88*88</f>
        <v>1335840</v>
      </c>
      <c r="H88" s="18" t="s">
        <v>16</v>
      </c>
    </row>
    <row r="89" spans="1:8" outlineLevel="1">
      <c r="A89" s="18">
        <v>82</v>
      </c>
      <c r="B89" s="9"/>
      <c r="C89" s="10" t="s">
        <v>257</v>
      </c>
      <c r="D89" s="10" t="s">
        <v>258</v>
      </c>
      <c r="E89" s="8">
        <v>1000.0</v>
      </c>
      <c r="F89" s="15">
        <v>0.0</v>
      </c>
      <c r="G89" s="13">
        <f>F89*89</f>
        <v>0</v>
      </c>
      <c r="H89" s="18" t="s">
        <v>16</v>
      </c>
    </row>
    <row r="90" spans="1:8" outlineLevel="1">
      <c r="A90" s="18">
        <v>83</v>
      </c>
      <c r="B90" s="9" t="s">
        <v>259</v>
      </c>
      <c r="C90" s="10" t="s">
        <v>260</v>
      </c>
      <c r="D90" s="10" t="s">
        <v>261</v>
      </c>
      <c r="E90" s="8">
        <v>1000.0</v>
      </c>
      <c r="F90" s="15">
        <v>45865.0</v>
      </c>
      <c r="G90" s="13">
        <f>F90*90</f>
        <v>4127850</v>
      </c>
      <c r="H90" s="18" t="s">
        <v>16</v>
      </c>
    </row>
    <row r="91" spans="1:8" outlineLevel="1">
      <c r="A91" s="18">
        <v>84</v>
      </c>
      <c r="B91" s="9" t="s">
        <v>262</v>
      </c>
      <c r="C91" s="10" t="s">
        <v>263</v>
      </c>
      <c r="D91" s="10" t="s">
        <v>264</v>
      </c>
      <c r="E91" s="8">
        <v>1000.0</v>
      </c>
      <c r="F91" s="15">
        <v>66000.0</v>
      </c>
      <c r="G91" s="13">
        <f>F91*91</f>
        <v>6006000</v>
      </c>
      <c r="H91" s="18" t="s">
        <v>16</v>
      </c>
    </row>
    <row r="92" spans="1:8" outlineLevel="1">
      <c r="A92" s="18">
        <v>85</v>
      </c>
      <c r="B92" s="9" t="s">
        <v>265</v>
      </c>
      <c r="C92" s="10" t="s">
        <v>266</v>
      </c>
      <c r="D92" s="10" t="s">
        <v>267</v>
      </c>
      <c r="E92" s="8">
        <v>1000.0</v>
      </c>
      <c r="F92" s="15">
        <v>75541.0</v>
      </c>
      <c r="G92" s="13">
        <f>F92*92</f>
        <v>6949772</v>
      </c>
      <c r="H92" s="18" t="s">
        <v>16</v>
      </c>
    </row>
    <row r="93" spans="1:8" outlineLevel="1">
      <c r="A93" s="18">
        <v>86</v>
      </c>
      <c r="B93" s="9" t="s">
        <v>268</v>
      </c>
      <c r="C93" s="10" t="s">
        <v>269</v>
      </c>
      <c r="D93" s="10" t="s">
        <v>270</v>
      </c>
      <c r="E93" s="8">
        <v>1000.0</v>
      </c>
      <c r="F93" s="15">
        <v>62886.0</v>
      </c>
      <c r="G93" s="13">
        <f>F93*93</f>
        <v>5848398</v>
      </c>
      <c r="H93" s="18" t="s">
        <v>16</v>
      </c>
    </row>
    <row r="94" spans="1:8" outlineLevel="1">
      <c r="A94" s="18">
        <v>87</v>
      </c>
      <c r="B94" s="9" t="s">
        <v>271</v>
      </c>
      <c r="C94" s="10" t="s">
        <v>272</v>
      </c>
      <c r="D94" s="10" t="s">
        <v>273</v>
      </c>
      <c r="E94" s="8">
        <v>1000.0</v>
      </c>
      <c r="F94" s="15">
        <v>128870.0</v>
      </c>
      <c r="G94" s="13">
        <f>F94*94</f>
        <v>12113780</v>
      </c>
      <c r="H94" s="18" t="s">
        <v>16</v>
      </c>
    </row>
    <row r="95" spans="1:8" outlineLevel="1">
      <c r="A95" s="18">
        <v>88</v>
      </c>
      <c r="B95" s="9" t="s">
        <v>274</v>
      </c>
      <c r="C95" s="10" t="s">
        <v>275</v>
      </c>
      <c r="D95" s="10" t="s">
        <v>276</v>
      </c>
      <c r="E95" s="8">
        <v>1000.0</v>
      </c>
      <c r="F95" s="15">
        <v>20136.0</v>
      </c>
      <c r="G95" s="13">
        <f>F95*95</f>
        <v>1912920</v>
      </c>
      <c r="H95" s="18" t="s">
        <v>16</v>
      </c>
    </row>
    <row r="96" spans="1:8" outlineLevel="1">
      <c r="A96" s="18">
        <v>89</v>
      </c>
      <c r="B96" s="9" t="s">
        <v>277</v>
      </c>
      <c r="C96" s="10" t="s">
        <v>278</v>
      </c>
      <c r="D96" s="10" t="s">
        <v>279</v>
      </c>
      <c r="E96" s="8">
        <v>1000.0</v>
      </c>
      <c r="F96" s="15">
        <v>0.0</v>
      </c>
      <c r="G96" s="13">
        <f>F96*96</f>
        <v>0</v>
      </c>
      <c r="H96" s="18" t="s">
        <v>16</v>
      </c>
    </row>
    <row r="97" spans="1:8" outlineLevel="1">
      <c r="A97" s="18">
        <v>90</v>
      </c>
      <c r="B97" s="9" t="s">
        <v>280</v>
      </c>
      <c r="C97" s="10" t="s">
        <v>281</v>
      </c>
      <c r="D97" s="10" t="s">
        <v>282</v>
      </c>
      <c r="E97" s="8">
        <v>1000.0</v>
      </c>
      <c r="F97" s="15">
        <v>70128.0</v>
      </c>
      <c r="G97" s="13">
        <f>F97*97</f>
        <v>6802416</v>
      </c>
      <c r="H97" s="18" t="s">
        <v>16</v>
      </c>
    </row>
    <row r="98" spans="1:8" outlineLevel="1">
      <c r="A98" s="18">
        <v>91</v>
      </c>
      <c r="B98" s="9" t="s">
        <v>283</v>
      </c>
      <c r="C98" s="10" t="s">
        <v>284</v>
      </c>
      <c r="D98" s="10" t="s">
        <v>285</v>
      </c>
      <c r="E98" s="8">
        <v>1000.0</v>
      </c>
      <c r="F98" s="15">
        <v>36673.0</v>
      </c>
      <c r="G98" s="13">
        <f>F98*98</f>
        <v>3593954</v>
      </c>
      <c r="H98" s="18" t="s">
        <v>16</v>
      </c>
    </row>
    <row r="99" spans="1:8" outlineLevel="1">
      <c r="A99" s="18">
        <v>92</v>
      </c>
      <c r="B99" s="9" t="s">
        <v>286</v>
      </c>
      <c r="C99" s="10" t="s">
        <v>287</v>
      </c>
      <c r="D99" s="10" t="s">
        <v>288</v>
      </c>
      <c r="E99" s="8">
        <v>1000.0</v>
      </c>
      <c r="F99" s="15">
        <v>123374.0</v>
      </c>
      <c r="G99" s="13">
        <f>F99*99</f>
        <v>12214026</v>
      </c>
      <c r="H99" s="18" t="s">
        <v>16</v>
      </c>
    </row>
    <row r="100" spans="1:8" outlineLevel="1">
      <c r="A100" s="18">
        <v>93</v>
      </c>
      <c r="B100" s="9" t="s">
        <v>289</v>
      </c>
      <c r="C100" s="10" t="s">
        <v>290</v>
      </c>
      <c r="D100" s="10" t="s">
        <v>291</v>
      </c>
      <c r="E100" s="8">
        <v>1000.0</v>
      </c>
      <c r="F100" s="15">
        <v>73190.0</v>
      </c>
      <c r="G100" s="13">
        <f>F100*100</f>
        <v>7319000</v>
      </c>
      <c r="H100" s="18" t="s">
        <v>16</v>
      </c>
    </row>
    <row r="101" spans="1:8" outlineLevel="1">
      <c r="A101" s="18">
        <v>94</v>
      </c>
      <c r="B101" s="9" t="s">
        <v>292</v>
      </c>
      <c r="C101" s="10" t="s">
        <v>293</v>
      </c>
      <c r="D101" s="10" t="s">
        <v>294</v>
      </c>
      <c r="E101" s="8" t="s">
        <v>15</v>
      </c>
      <c r="F101" s="15">
        <v>8968.0</v>
      </c>
      <c r="G101" s="13">
        <f>F101*101</f>
        <v>905768</v>
      </c>
      <c r="H101" s="18" t="s">
        <v>16</v>
      </c>
    </row>
    <row r="102" spans="1:8" outlineLevel="1">
      <c r="A102" s="18">
        <v>95</v>
      </c>
      <c r="B102" s="9" t="s">
        <v>295</v>
      </c>
      <c r="C102" s="10" t="s">
        <v>296</v>
      </c>
      <c r="D102" s="10" t="s">
        <v>297</v>
      </c>
      <c r="E102" s="8" t="s">
        <v>15</v>
      </c>
      <c r="F102" s="15">
        <v>340.0</v>
      </c>
      <c r="G102" s="13">
        <f>F102*102</f>
        <v>34680</v>
      </c>
      <c r="H102" s="18" t="s">
        <v>16</v>
      </c>
    </row>
    <row r="103" spans="1:8" outlineLevel="1">
      <c r="A103" s="18">
        <v>96</v>
      </c>
      <c r="B103" s="9" t="s">
        <v>298</v>
      </c>
      <c r="C103" s="10" t="s">
        <v>299</v>
      </c>
      <c r="D103" s="10" t="s">
        <v>300</v>
      </c>
      <c r="E103" s="8" t="s">
        <v>15</v>
      </c>
      <c r="F103" s="15">
        <v>6205.0</v>
      </c>
      <c r="G103" s="13">
        <f>F103*103</f>
        <v>639115</v>
      </c>
      <c r="H103" s="18" t="s">
        <v>16</v>
      </c>
    </row>
    <row r="104" spans="1:8" outlineLevel="1">
      <c r="A104" s="18">
        <v>97</v>
      </c>
      <c r="B104" s="9" t="s">
        <v>301</v>
      </c>
      <c r="C104" s="10" t="s">
        <v>302</v>
      </c>
      <c r="D104" s="10" t="s">
        <v>303</v>
      </c>
      <c r="E104" s="8" t="s">
        <v>15</v>
      </c>
      <c r="F104" s="15">
        <v>10583.0</v>
      </c>
      <c r="G104" s="13">
        <f>F104*104</f>
        <v>1100632</v>
      </c>
      <c r="H104" s="18" t="s">
        <v>16</v>
      </c>
    </row>
    <row r="105" spans="1:8" outlineLevel="1">
      <c r="A105" s="18">
        <v>98</v>
      </c>
      <c r="B105" s="9" t="s">
        <v>304</v>
      </c>
      <c r="C105" s="10" t="s">
        <v>305</v>
      </c>
      <c r="D105" s="10" t="s">
        <v>306</v>
      </c>
      <c r="E105" s="8" t="s">
        <v>15</v>
      </c>
      <c r="F105" s="15">
        <v>3953.0</v>
      </c>
      <c r="G105" s="13">
        <f>F105*105</f>
        <v>415065</v>
      </c>
      <c r="H105" s="18" t="s">
        <v>16</v>
      </c>
    </row>
    <row r="106" spans="1:8" outlineLevel="1">
      <c r="A106" s="18">
        <v>99</v>
      </c>
      <c r="B106" s="9" t="s">
        <v>307</v>
      </c>
      <c r="C106" s="10" t="s">
        <v>308</v>
      </c>
      <c r="D106" s="10" t="s">
        <v>309</v>
      </c>
      <c r="E106" s="8" t="s">
        <v>15</v>
      </c>
      <c r="F106" s="15">
        <v>361.0</v>
      </c>
      <c r="G106" s="13">
        <f>F106*106</f>
        <v>38266</v>
      </c>
      <c r="H106" s="18" t="s">
        <v>16</v>
      </c>
    </row>
    <row r="107" spans="1:8" outlineLevel="1">
      <c r="A107" s="18">
        <v>100</v>
      </c>
      <c r="B107" s="9" t="s">
        <v>310</v>
      </c>
      <c r="C107" s="10" t="s">
        <v>311</v>
      </c>
      <c r="D107" s="10" t="s">
        <v>312</v>
      </c>
      <c r="E107" s="8" t="s">
        <v>15</v>
      </c>
      <c r="F107" s="15">
        <v>595.0</v>
      </c>
      <c r="G107" s="13">
        <f>F107*107</f>
        <v>63665</v>
      </c>
      <c r="H107" s="18" t="s">
        <v>16</v>
      </c>
    </row>
    <row r="108" spans="1:8" outlineLevel="1">
      <c r="A108" s="18">
        <v>101</v>
      </c>
      <c r="B108" s="9" t="s">
        <v>313</v>
      </c>
      <c r="C108" s="10" t="s">
        <v>314</v>
      </c>
      <c r="D108" s="10" t="s">
        <v>315</v>
      </c>
      <c r="E108" s="8" t="s">
        <v>15</v>
      </c>
      <c r="F108" s="15">
        <v>5287.0</v>
      </c>
      <c r="G108" s="13">
        <f>F108*108</f>
        <v>570996</v>
      </c>
      <c r="H108" s="18" t="s">
        <v>16</v>
      </c>
    </row>
    <row r="109" spans="1:8" outlineLevel="1">
      <c r="A109" s="18">
        <v>102</v>
      </c>
      <c r="B109" s="9" t="s">
        <v>316</v>
      </c>
      <c r="C109" s="10" t="s">
        <v>317</v>
      </c>
      <c r="D109" s="10" t="s">
        <v>318</v>
      </c>
      <c r="E109" s="8" t="s">
        <v>15</v>
      </c>
      <c r="F109" s="15">
        <v>590.0</v>
      </c>
      <c r="G109" s="13">
        <f>F109*109</f>
        <v>64310</v>
      </c>
      <c r="H109" s="18" t="s">
        <v>16</v>
      </c>
    </row>
    <row r="110" spans="1:8" outlineLevel="1">
      <c r="A110" s="18">
        <v>103</v>
      </c>
      <c r="B110" s="9" t="s">
        <v>319</v>
      </c>
      <c r="C110" s="10" t="s">
        <v>320</v>
      </c>
      <c r="D110" s="10" t="s">
        <v>321</v>
      </c>
      <c r="E110" s="8" t="s">
        <v>15</v>
      </c>
      <c r="F110" s="15">
        <v>1063.0</v>
      </c>
      <c r="G110" s="13">
        <f>F110*110</f>
        <v>116930</v>
      </c>
      <c r="H110" s="18" t="s">
        <v>16</v>
      </c>
    </row>
    <row r="111" spans="1:8" outlineLevel="1">
      <c r="A111" s="18">
        <v>104</v>
      </c>
      <c r="B111" s="9" t="s">
        <v>322</v>
      </c>
      <c r="C111" s="10" t="s">
        <v>323</v>
      </c>
      <c r="D111" s="10" t="s">
        <v>324</v>
      </c>
      <c r="E111" s="8" t="s">
        <v>15</v>
      </c>
      <c r="F111" s="15">
        <v>2380.0</v>
      </c>
      <c r="G111" s="13">
        <f>F111*111</f>
        <v>264180</v>
      </c>
      <c r="H111" s="18" t="s">
        <v>16</v>
      </c>
    </row>
    <row r="112" spans="1:8" outlineLevel="1">
      <c r="A112" s="18">
        <v>105</v>
      </c>
      <c r="B112" s="9" t="s">
        <v>325</v>
      </c>
      <c r="C112" s="10" t="s">
        <v>326</v>
      </c>
      <c r="D112" s="10" t="s">
        <v>327</v>
      </c>
      <c r="E112" s="8" t="s">
        <v>15</v>
      </c>
      <c r="F112" s="15">
        <v>2380.0</v>
      </c>
      <c r="G112" s="13">
        <f>F112*112</f>
        <v>266560</v>
      </c>
      <c r="H112" s="18" t="s">
        <v>16</v>
      </c>
    </row>
    <row r="113" spans="1:8" outlineLevel="1">
      <c r="A113" s="18">
        <v>106</v>
      </c>
      <c r="B113" s="9" t="s">
        <v>328</v>
      </c>
      <c r="C113" s="10" t="s">
        <v>329</v>
      </c>
      <c r="D113" s="10" t="s">
        <v>330</v>
      </c>
      <c r="E113" s="8" t="s">
        <v>15</v>
      </c>
      <c r="F113" s="15">
        <v>1785.0</v>
      </c>
      <c r="G113" s="13">
        <f>F113*113</f>
        <v>201705</v>
      </c>
      <c r="H113" s="18" t="s">
        <v>16</v>
      </c>
    </row>
    <row r="114" spans="1:8" outlineLevel="1">
      <c r="A114" s="18">
        <v>107</v>
      </c>
      <c r="B114" s="9" t="s">
        <v>331</v>
      </c>
      <c r="C114" s="10" t="s">
        <v>332</v>
      </c>
      <c r="D114" s="10" t="s">
        <v>333</v>
      </c>
      <c r="E114" s="8" t="s">
        <v>15</v>
      </c>
      <c r="F114" s="15">
        <v>1615.0</v>
      </c>
      <c r="G114" s="13">
        <f>F114*114</f>
        <v>184110</v>
      </c>
      <c r="H114" s="18" t="s">
        <v>16</v>
      </c>
    </row>
    <row r="115" spans="1:8" outlineLevel="1">
      <c r="A115" s="18">
        <v>108</v>
      </c>
      <c r="B115" s="9" t="s">
        <v>334</v>
      </c>
      <c r="C115" s="10" t="s">
        <v>335</v>
      </c>
      <c r="D115" s="10" t="s">
        <v>336</v>
      </c>
      <c r="E115" s="8" t="s">
        <v>15</v>
      </c>
      <c r="F115" s="15">
        <v>85.0</v>
      </c>
      <c r="G115" s="13">
        <f>F115*115</f>
        <v>9775</v>
      </c>
      <c r="H115" s="18" t="s">
        <v>16</v>
      </c>
    </row>
    <row r="116" spans="1:8" outlineLevel="1">
      <c r="A116" s="18">
        <v>109</v>
      </c>
      <c r="B116" s="9" t="s">
        <v>337</v>
      </c>
      <c r="C116" s="10" t="s">
        <v>338</v>
      </c>
      <c r="D116" s="10" t="s">
        <v>339</v>
      </c>
      <c r="E116" s="8" t="s">
        <v>15</v>
      </c>
      <c r="F116" s="15">
        <v>2933.0</v>
      </c>
      <c r="G116" s="13">
        <f>F116*116</f>
        <v>340228</v>
      </c>
      <c r="H116" s="18" t="s">
        <v>16</v>
      </c>
    </row>
    <row r="117" spans="1:8" outlineLevel="1">
      <c r="A117" s="18">
        <v>110</v>
      </c>
      <c r="B117" s="9" t="s">
        <v>340</v>
      </c>
      <c r="C117" s="10" t="s">
        <v>341</v>
      </c>
      <c r="D117" s="10" t="s">
        <v>342</v>
      </c>
      <c r="E117" s="8" t="s">
        <v>15</v>
      </c>
      <c r="F117" s="15">
        <v>4038.0</v>
      </c>
      <c r="G117" s="13">
        <f>F117*117</f>
        <v>472446</v>
      </c>
      <c r="H117" s="18" t="s">
        <v>16</v>
      </c>
    </row>
    <row r="118" spans="1:8" outlineLevel="1">
      <c r="A118" s="18">
        <v>111</v>
      </c>
      <c r="B118" s="9" t="s">
        <v>343</v>
      </c>
      <c r="C118" s="10" t="s">
        <v>344</v>
      </c>
      <c r="D118" s="10" t="s">
        <v>345</v>
      </c>
      <c r="E118" s="8" t="s">
        <v>15</v>
      </c>
      <c r="F118" s="15">
        <v>5568.0</v>
      </c>
      <c r="G118" s="13">
        <f>F118*118</f>
        <v>657024</v>
      </c>
      <c r="H118" s="18" t="s">
        <v>16</v>
      </c>
    </row>
    <row r="119" spans="1:8" outlineLevel="1">
      <c r="A119" s="18">
        <v>112</v>
      </c>
      <c r="B119" s="9" t="s">
        <v>346</v>
      </c>
      <c r="C119" s="10" t="s">
        <v>347</v>
      </c>
      <c r="D119" s="10" t="s">
        <v>348</v>
      </c>
      <c r="E119" s="8" t="s">
        <v>15</v>
      </c>
      <c r="F119" s="15">
        <v>4153.0</v>
      </c>
      <c r="G119" s="13">
        <f>F119*119</f>
        <v>494207</v>
      </c>
      <c r="H119" s="18" t="s">
        <v>16</v>
      </c>
    </row>
    <row r="120" spans="1:8" outlineLevel="1">
      <c r="A120" s="18">
        <v>113</v>
      </c>
      <c r="B120" s="9" t="s">
        <v>349</v>
      </c>
      <c r="C120" s="10" t="s">
        <v>347</v>
      </c>
      <c r="D120" s="10" t="s">
        <v>350</v>
      </c>
      <c r="E120" s="8" t="s">
        <v>15</v>
      </c>
      <c r="F120" s="15">
        <v>6885.0</v>
      </c>
      <c r="G120" s="13">
        <f>F120*120</f>
        <v>826200</v>
      </c>
      <c r="H120" s="18" t="s">
        <v>16</v>
      </c>
    </row>
    <row r="121" spans="1:8" outlineLevel="1">
      <c r="A121" s="18">
        <v>114</v>
      </c>
      <c r="B121" s="9" t="s">
        <v>351</v>
      </c>
      <c r="C121" s="10" t="s">
        <v>352</v>
      </c>
      <c r="D121" s="10" t="s">
        <v>353</v>
      </c>
      <c r="E121" s="8" t="s">
        <v>15</v>
      </c>
      <c r="F121" s="15">
        <v>5177.0</v>
      </c>
      <c r="G121" s="13">
        <f>F121*121</f>
        <v>626417</v>
      </c>
      <c r="H121" s="18" t="s">
        <v>16</v>
      </c>
    </row>
    <row r="122" spans="1:8" outlineLevel="1">
      <c r="A122" s="18">
        <v>115</v>
      </c>
      <c r="B122" s="9" t="s">
        <v>354</v>
      </c>
      <c r="C122" s="10" t="s">
        <v>352</v>
      </c>
      <c r="D122" s="10" t="s">
        <v>355</v>
      </c>
      <c r="E122" s="8" t="s">
        <v>15</v>
      </c>
      <c r="F122" s="15">
        <v>11348.0</v>
      </c>
      <c r="G122" s="13">
        <f>F122*122</f>
        <v>1384456</v>
      </c>
      <c r="H122" s="18" t="s">
        <v>16</v>
      </c>
    </row>
    <row r="123" spans="1:8" outlineLevel="1">
      <c r="A123" s="18">
        <v>116</v>
      </c>
      <c r="B123" s="9" t="s">
        <v>356</v>
      </c>
      <c r="C123" s="10" t="s">
        <v>357</v>
      </c>
      <c r="D123" s="10" t="s">
        <v>358</v>
      </c>
      <c r="E123" s="8" t="s">
        <v>15</v>
      </c>
      <c r="F123" s="15">
        <v>14790.0</v>
      </c>
      <c r="G123" s="13">
        <f>F123*123</f>
        <v>1819170</v>
      </c>
      <c r="H123" s="18" t="s">
        <v>16</v>
      </c>
    </row>
    <row r="124" spans="1:8" outlineLevel="1">
      <c r="A124" s="18">
        <v>117</v>
      </c>
      <c r="B124" s="9" t="s">
        <v>359</v>
      </c>
      <c r="C124" s="10" t="s">
        <v>360</v>
      </c>
      <c r="D124" s="10" t="s">
        <v>361</v>
      </c>
      <c r="E124" s="8" t="s">
        <v>15</v>
      </c>
      <c r="F124" s="15">
        <v>7268.0</v>
      </c>
      <c r="G124" s="13">
        <f>F124*124</f>
        <v>901232</v>
      </c>
      <c r="H124" s="18" t="s">
        <v>16</v>
      </c>
    </row>
    <row r="125" spans="1:8" outlineLevel="1">
      <c r="A125" s="18">
        <v>118</v>
      </c>
      <c r="B125" s="9" t="s">
        <v>362</v>
      </c>
      <c r="C125" s="10" t="s">
        <v>363</v>
      </c>
      <c r="D125" s="10" t="s">
        <v>364</v>
      </c>
      <c r="E125" s="8">
        <v>1000.0</v>
      </c>
      <c r="F125" s="15">
        <v>0.0</v>
      </c>
      <c r="G125" s="13">
        <f>F125*125</f>
        <v>0</v>
      </c>
      <c r="H125" s="18" t="s">
        <v>16</v>
      </c>
    </row>
    <row r="126" spans="1:8" outlineLevel="1">
      <c r="A126" s="18">
        <v>119</v>
      </c>
      <c r="B126" s="9" t="s">
        <v>365</v>
      </c>
      <c r="C126" s="10" t="s">
        <v>366</v>
      </c>
      <c r="D126" s="10" t="s">
        <v>367</v>
      </c>
      <c r="E126" s="8" t="s">
        <v>15</v>
      </c>
      <c r="F126" s="15">
        <v>9265.0</v>
      </c>
      <c r="G126" s="13">
        <f>F126*126</f>
        <v>1167390</v>
      </c>
      <c r="H126" s="18" t="s">
        <v>16</v>
      </c>
    </row>
    <row r="127" spans="1:8" outlineLevel="1">
      <c r="A127" s="18">
        <v>120</v>
      </c>
      <c r="B127" s="9" t="s">
        <v>368</v>
      </c>
      <c r="C127" s="10" t="s">
        <v>369</v>
      </c>
      <c r="D127" s="10" t="s">
        <v>370</v>
      </c>
      <c r="E127" s="8" t="s">
        <v>15</v>
      </c>
      <c r="F127" s="15">
        <v>6035.0</v>
      </c>
      <c r="G127" s="13">
        <f>F127*127</f>
        <v>766445</v>
      </c>
      <c r="H127" s="18" t="s">
        <v>16</v>
      </c>
    </row>
    <row r="128" spans="1:8" outlineLevel="1">
      <c r="A128" s="18">
        <v>121</v>
      </c>
      <c r="B128" s="9" t="s">
        <v>371</v>
      </c>
      <c r="C128" s="10" t="s">
        <v>372</v>
      </c>
      <c r="D128" s="10" t="s">
        <v>373</v>
      </c>
      <c r="E128" s="8" t="s">
        <v>15</v>
      </c>
      <c r="F128" s="15">
        <v>2219.0</v>
      </c>
      <c r="G128" s="13">
        <f>F128*128</f>
        <v>284032</v>
      </c>
      <c r="H128" s="18" t="s">
        <v>16</v>
      </c>
    </row>
    <row r="129" spans="1:8" outlineLevel="1">
      <c r="A129" s="18">
        <v>122</v>
      </c>
      <c r="B129" s="9" t="s">
        <v>374</v>
      </c>
      <c r="C129" s="10" t="s">
        <v>375</v>
      </c>
      <c r="D129" s="10" t="s">
        <v>376</v>
      </c>
      <c r="E129" s="8" t="s">
        <v>15</v>
      </c>
      <c r="F129" s="15">
        <v>11990.0</v>
      </c>
      <c r="G129" s="13">
        <f>F129*129</f>
        <v>1546710</v>
      </c>
      <c r="H129" s="18" t="s">
        <v>16</v>
      </c>
    </row>
    <row r="130" spans="1:8" outlineLevel="1">
      <c r="A130" s="18">
        <v>123</v>
      </c>
      <c r="B130" s="9" t="s">
        <v>377</v>
      </c>
      <c r="C130" s="10" t="s">
        <v>378</v>
      </c>
      <c r="D130" s="10" t="s">
        <v>379</v>
      </c>
      <c r="E130" s="8" t="s">
        <v>15</v>
      </c>
      <c r="F130" s="15">
        <v>128.0</v>
      </c>
      <c r="G130" s="13">
        <f>F130*130</f>
        <v>16640</v>
      </c>
      <c r="H130" s="18" t="s">
        <v>16</v>
      </c>
    </row>
    <row r="131" spans="1:8" outlineLevel="1">
      <c r="A131" s="18">
        <v>124</v>
      </c>
      <c r="B131" s="9" t="s">
        <v>380</v>
      </c>
      <c r="C131" s="10" t="s">
        <v>381</v>
      </c>
      <c r="D131" s="10" t="s">
        <v>382</v>
      </c>
      <c r="E131" s="8" t="s">
        <v>15</v>
      </c>
      <c r="F131" s="15">
        <v>85.0</v>
      </c>
      <c r="G131" s="13">
        <f>F131*131</f>
        <v>11135</v>
      </c>
      <c r="H131" s="18" t="s">
        <v>16</v>
      </c>
    </row>
    <row r="132" spans="1:8" outlineLevel="1">
      <c r="A132" s="18">
        <v>125</v>
      </c>
      <c r="B132" s="9" t="s">
        <v>383</v>
      </c>
      <c r="C132" s="10" t="s">
        <v>384</v>
      </c>
      <c r="D132" s="10" t="s">
        <v>385</v>
      </c>
      <c r="E132" s="8" t="s">
        <v>15</v>
      </c>
      <c r="F132" s="15">
        <v>1063.0</v>
      </c>
      <c r="G132" s="13">
        <f>F132*132</f>
        <v>140316</v>
      </c>
      <c r="H132" s="18" t="s">
        <v>16</v>
      </c>
    </row>
    <row r="133" spans="1:8" outlineLevel="1">
      <c r="A133" s="18">
        <v>126</v>
      </c>
      <c r="B133" s="9" t="s">
        <v>386</v>
      </c>
      <c r="C133" s="10" t="s">
        <v>387</v>
      </c>
      <c r="D133" s="10" t="s">
        <v>388</v>
      </c>
      <c r="E133" s="8" t="s">
        <v>15</v>
      </c>
      <c r="F133" s="15">
        <v>4000.0</v>
      </c>
      <c r="G133" s="13">
        <f>F133*133</f>
        <v>532000</v>
      </c>
      <c r="H133" s="18" t="s">
        <v>16</v>
      </c>
    </row>
    <row r="134" spans="1:8" outlineLevel="1">
      <c r="A134" s="18">
        <v>127</v>
      </c>
      <c r="B134" s="9" t="s">
        <v>389</v>
      </c>
      <c r="C134" s="10" t="s">
        <v>390</v>
      </c>
      <c r="D134" s="10" t="s">
        <v>391</v>
      </c>
      <c r="E134" s="8" t="s">
        <v>15</v>
      </c>
      <c r="F134" s="15">
        <v>4690.0</v>
      </c>
      <c r="G134" s="13">
        <f>F134*134</f>
        <v>628460</v>
      </c>
      <c r="H134" s="18" t="s">
        <v>16</v>
      </c>
    </row>
    <row r="135" spans="1:8" outlineLevel="1">
      <c r="A135" s="18">
        <v>128</v>
      </c>
      <c r="B135" s="9" t="s">
        <v>392</v>
      </c>
      <c r="C135" s="10" t="s">
        <v>393</v>
      </c>
      <c r="D135" s="10" t="s">
        <v>394</v>
      </c>
      <c r="E135" s="8" t="s">
        <v>15</v>
      </c>
      <c r="F135" s="15">
        <v>5690.0</v>
      </c>
      <c r="G135" s="13">
        <f>F135*135</f>
        <v>768150</v>
      </c>
      <c r="H135" s="18" t="s">
        <v>16</v>
      </c>
    </row>
    <row r="136" spans="1:8" outlineLevel="1">
      <c r="A136" s="18">
        <v>129</v>
      </c>
      <c r="B136" s="9" t="s">
        <v>395</v>
      </c>
      <c r="C136" s="10" t="s">
        <v>396</v>
      </c>
      <c r="D136" s="10" t="s">
        <v>397</v>
      </c>
      <c r="E136" s="8" t="s">
        <v>15</v>
      </c>
      <c r="F136" s="15">
        <v>15000.0</v>
      </c>
      <c r="G136" s="13">
        <f>F136*136</f>
        <v>2040000</v>
      </c>
      <c r="H136" s="18" t="s">
        <v>16</v>
      </c>
    </row>
    <row r="137" spans="1:8" outlineLevel="1">
      <c r="A137" s="18">
        <v>130</v>
      </c>
      <c r="B137" s="9" t="s">
        <v>398</v>
      </c>
      <c r="C137" s="10" t="s">
        <v>399</v>
      </c>
      <c r="D137" s="10" t="s">
        <v>400</v>
      </c>
      <c r="E137" s="8">
        <v>1000.0</v>
      </c>
      <c r="F137" s="15">
        <v>146.0</v>
      </c>
      <c r="G137" s="13">
        <f>F137*137</f>
        <v>20002</v>
      </c>
      <c r="H137" s="18" t="s">
        <v>16</v>
      </c>
    </row>
    <row r="138" spans="1:8" outlineLevel="1">
      <c r="A138" s="18">
        <v>131</v>
      </c>
      <c r="B138" s="9" t="s">
        <v>401</v>
      </c>
      <c r="C138" s="10" t="s">
        <v>402</v>
      </c>
      <c r="D138" s="10" t="s">
        <v>403</v>
      </c>
      <c r="E138" s="8" t="s">
        <v>15</v>
      </c>
      <c r="F138" s="15">
        <v>10243.0</v>
      </c>
      <c r="G138" s="13">
        <f>F138*138</f>
        <v>1413534</v>
      </c>
      <c r="H138" s="18" t="s">
        <v>16</v>
      </c>
    </row>
    <row r="139" spans="1:8" outlineLevel="1">
      <c r="A139" s="18">
        <v>132</v>
      </c>
      <c r="B139" s="9" t="s">
        <v>404</v>
      </c>
      <c r="C139" s="10" t="s">
        <v>405</v>
      </c>
      <c r="D139" s="10" t="s">
        <v>406</v>
      </c>
      <c r="E139" s="8" t="s">
        <v>15</v>
      </c>
      <c r="F139" s="15">
        <v>85.0</v>
      </c>
      <c r="G139" s="13">
        <f>F139*139</f>
        <v>11815</v>
      </c>
      <c r="H139" s="18" t="s">
        <v>16</v>
      </c>
    </row>
    <row r="140" spans="1:8" outlineLevel="1">
      <c r="A140" s="18">
        <v>133</v>
      </c>
      <c r="B140" s="9" t="s">
        <v>407</v>
      </c>
      <c r="C140" s="10" t="s">
        <v>408</v>
      </c>
      <c r="D140" s="10" t="s">
        <v>409</v>
      </c>
      <c r="E140" s="8" t="s">
        <v>15</v>
      </c>
      <c r="F140" s="15">
        <v>1445.0</v>
      </c>
      <c r="G140" s="13">
        <f>F140*140</f>
        <v>202300</v>
      </c>
      <c r="H140" s="18" t="s">
        <v>16</v>
      </c>
    </row>
    <row r="141" spans="1:8" outlineLevel="1">
      <c r="A141" s="18">
        <v>134</v>
      </c>
      <c r="B141" s="9" t="s">
        <v>410</v>
      </c>
      <c r="C141" s="10" t="s">
        <v>411</v>
      </c>
      <c r="D141" s="10" t="s">
        <v>412</v>
      </c>
      <c r="E141" s="8" t="s">
        <v>15</v>
      </c>
      <c r="F141" s="15">
        <v>1573.0</v>
      </c>
      <c r="G141" s="13">
        <f>F141*141</f>
        <v>221793</v>
      </c>
      <c r="H141" s="18" t="s">
        <v>16</v>
      </c>
    </row>
    <row r="142" spans="1:8" outlineLevel="1">
      <c r="A142" s="18">
        <v>135</v>
      </c>
      <c r="B142" s="9" t="s">
        <v>413</v>
      </c>
      <c r="C142" s="10" t="s">
        <v>414</v>
      </c>
      <c r="D142" s="10" t="s">
        <v>415</v>
      </c>
      <c r="E142" s="8" t="s">
        <v>15</v>
      </c>
      <c r="F142" s="15">
        <v>808.0</v>
      </c>
      <c r="G142" s="13">
        <f>F142*142</f>
        <v>114736</v>
      </c>
      <c r="H142" s="18" t="s">
        <v>16</v>
      </c>
    </row>
    <row r="143" spans="1:8" outlineLevel="1">
      <c r="A143" s="18">
        <v>136</v>
      </c>
      <c r="B143" s="9" t="s">
        <v>416</v>
      </c>
      <c r="C143" s="10" t="s">
        <v>417</v>
      </c>
      <c r="D143" s="10" t="s">
        <v>418</v>
      </c>
      <c r="E143" s="8" t="s">
        <v>15</v>
      </c>
      <c r="F143" s="15">
        <v>383.0</v>
      </c>
      <c r="G143" s="13">
        <f>F143*143</f>
        <v>54769</v>
      </c>
      <c r="H143" s="18" t="s">
        <v>16</v>
      </c>
    </row>
    <row r="144" spans="1:8" outlineLevel="1">
      <c r="A144" s="18">
        <v>137</v>
      </c>
      <c r="B144" s="9" t="s">
        <v>419</v>
      </c>
      <c r="C144" s="10" t="s">
        <v>420</v>
      </c>
      <c r="D144" s="10" t="s">
        <v>421</v>
      </c>
      <c r="E144" s="8" t="s">
        <v>15</v>
      </c>
      <c r="F144" s="15">
        <v>7990.0</v>
      </c>
      <c r="G144" s="13">
        <f>F144*144</f>
        <v>1150560</v>
      </c>
      <c r="H144" s="18" t="s">
        <v>16</v>
      </c>
    </row>
    <row r="145" spans="1:8" outlineLevel="1">
      <c r="A145" s="18">
        <v>138</v>
      </c>
      <c r="B145" s="9" t="s">
        <v>422</v>
      </c>
      <c r="C145" s="10" t="s">
        <v>423</v>
      </c>
      <c r="D145" s="10" t="s">
        <v>424</v>
      </c>
      <c r="E145" s="8" t="s">
        <v>15</v>
      </c>
      <c r="F145" s="15">
        <v>2790.0</v>
      </c>
      <c r="G145" s="13">
        <f>F145*145</f>
        <v>404550</v>
      </c>
      <c r="H145" s="18" t="s">
        <v>16</v>
      </c>
    </row>
    <row r="146" spans="1:8" outlineLevel="1">
      <c r="A146" s="18">
        <v>139</v>
      </c>
      <c r="B146" s="9" t="s">
        <v>425</v>
      </c>
      <c r="C146" s="10" t="s">
        <v>426</v>
      </c>
      <c r="D146" s="10" t="s">
        <v>427</v>
      </c>
      <c r="E146" s="8" t="s">
        <v>15</v>
      </c>
      <c r="F146" s="15">
        <v>510.0</v>
      </c>
      <c r="G146" s="13">
        <f>F146*146</f>
        <v>74460</v>
      </c>
      <c r="H146" s="18" t="s">
        <v>16</v>
      </c>
    </row>
    <row r="147" spans="1:8" outlineLevel="1">
      <c r="A147" s="18">
        <v>140</v>
      </c>
      <c r="B147" s="9" t="s">
        <v>428</v>
      </c>
      <c r="C147" s="10" t="s">
        <v>429</v>
      </c>
      <c r="D147" s="10" t="s">
        <v>430</v>
      </c>
      <c r="E147" s="8" t="s">
        <v>15</v>
      </c>
      <c r="F147" s="15">
        <v>510.0</v>
      </c>
      <c r="G147" s="13">
        <f>F147*147</f>
        <v>74970</v>
      </c>
      <c r="H147" s="18" t="s">
        <v>16</v>
      </c>
    </row>
    <row r="148" spans="1:8" outlineLevel="1">
      <c r="A148" s="18">
        <v>141</v>
      </c>
      <c r="B148" s="9" t="s">
        <v>431</v>
      </c>
      <c r="C148" s="10" t="s">
        <v>432</v>
      </c>
      <c r="D148" s="10" t="s">
        <v>433</v>
      </c>
      <c r="E148" s="8" t="s">
        <v>15</v>
      </c>
      <c r="F148" s="15">
        <v>510.0</v>
      </c>
      <c r="G148" s="13">
        <f>F148*148</f>
        <v>75480</v>
      </c>
      <c r="H148" s="18" t="s">
        <v>16</v>
      </c>
    </row>
    <row r="149" spans="1:8" outlineLevel="1">
      <c r="A149" s="18">
        <v>142</v>
      </c>
      <c r="B149" s="9" t="s">
        <v>434</v>
      </c>
      <c r="C149" s="10" t="s">
        <v>435</v>
      </c>
      <c r="D149" s="10" t="s">
        <v>436</v>
      </c>
      <c r="E149" s="8" t="s">
        <v>15</v>
      </c>
      <c r="F149" s="15">
        <v>765.0</v>
      </c>
      <c r="G149" s="13">
        <f>F149*149</f>
        <v>113985</v>
      </c>
      <c r="H149" s="18" t="s">
        <v>16</v>
      </c>
    </row>
    <row r="150" spans="1:8" outlineLevel="1">
      <c r="A150" s="18">
        <v>143</v>
      </c>
      <c r="B150" s="9" t="s">
        <v>437</v>
      </c>
      <c r="C150" s="10" t="s">
        <v>438</v>
      </c>
      <c r="D150" s="10" t="s">
        <v>439</v>
      </c>
      <c r="E150" s="8" t="s">
        <v>15</v>
      </c>
      <c r="F150" s="15">
        <v>85.0</v>
      </c>
      <c r="G150" s="13">
        <f>F150*150</f>
        <v>12750</v>
      </c>
      <c r="H150" s="18" t="s">
        <v>16</v>
      </c>
    </row>
    <row r="151" spans="1:8" outlineLevel="1">
      <c r="A151" s="18">
        <v>144</v>
      </c>
      <c r="B151" s="9" t="s">
        <v>440</v>
      </c>
      <c r="C151" s="10" t="s">
        <v>441</v>
      </c>
      <c r="D151" s="10" t="s">
        <v>442</v>
      </c>
      <c r="E151" s="8" t="s">
        <v>15</v>
      </c>
      <c r="F151" s="15">
        <v>790.0</v>
      </c>
      <c r="G151" s="13">
        <f>F151*151</f>
        <v>119290</v>
      </c>
      <c r="H151" s="18" t="s">
        <v>16</v>
      </c>
    </row>
    <row r="152" spans="1:8" outlineLevel="1">
      <c r="A152" s="18">
        <v>145</v>
      </c>
      <c r="B152" s="9" t="s">
        <v>443</v>
      </c>
      <c r="C152" s="10" t="s">
        <v>444</v>
      </c>
      <c r="D152" s="10" t="s">
        <v>445</v>
      </c>
      <c r="E152" s="8" t="s">
        <v>15</v>
      </c>
      <c r="F152" s="15">
        <v>990.0</v>
      </c>
      <c r="G152" s="13">
        <f>F152*152</f>
        <v>150480</v>
      </c>
      <c r="H152" s="18" t="s">
        <v>16</v>
      </c>
    </row>
    <row r="153" spans="1:8">
      <c r="F153" s="7" t="s">
        <v>446</v>
      </c>
      <c r="G153" s="20">
        <f>SUM(G6:G152)</f>
        <v>111054036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7:B151"/>
  <mergeCells>
    <mergeCell ref="B1:F1"/>
    <mergeCell ref="A6:H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https://him-auto.ru/</dc:creator>
  <cp:lastModifiedBy>https://him-auto.ru/</cp:lastModifiedBy>
  <dcterms:created xsi:type="dcterms:W3CDTF">2026-11-01T23:43:35+03:00</dcterms:created>
  <dcterms:modified xsi:type="dcterms:W3CDTF">2026-11-01T23:43:35+03:00</dcterms:modified>
  <dc:title>Документ Office 2007 XLSX</dc:title>
  <dc:description>Этот документ был сгенерирован на сайте https://him-auto.ru/</dc:description>
  <dc:subject>Прайс-лист</dc:subject>
  <cp:keywords/>
  <cp:category/>
</cp:coreProperties>
</file>