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'Прайс-лист'!$B$7:$B$99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<sst xmlns="http://schemas.openxmlformats.org/spreadsheetml/2006/main" uniqueCount="291">
  <si>
    <t>Прайс-лист</t>
  </si>
  <si>
    <t>https://him-auto.ru/</t>
  </si>
  <si>
    <t>Актуальность прайса на: 2026-11-02 00:35:18</t>
  </si>
  <si>
    <t>Оборудование для сельского хозяйства</t>
  </si>
  <si>
    <t>№</t>
  </si>
  <si>
    <t>Артикул</t>
  </si>
  <si>
    <t>Наименование</t>
  </si>
  <si>
    <t>URL</t>
  </si>
  <si>
    <t>Наличие</t>
  </si>
  <si>
    <t>Цена</t>
  </si>
  <si>
    <t>Сумма</t>
  </si>
  <si>
    <t>Валюта</t>
  </si>
  <si>
    <t>32190</t>
  </si>
  <si>
    <t>AR 303 EM BlueFlex™ GCI (GR 40)</t>
  </si>
  <si>
    <t>https://him-auto.ru/oborudovanie-dlya-selskogo-hozyajstva/ar-303-em-blueflex-gci-gr-40/</t>
  </si>
  <si>
    <t>много</t>
  </si>
  <si>
    <t>руб.</t>
  </si>
  <si>
    <t>235</t>
  </si>
  <si>
    <t>AR 303 SP</t>
  </si>
  <si>
    <t>https://him-auto.ru/oborudovanie-dlya-selskogo-hozyajstva/ar-303-sp/</t>
  </si>
  <si>
    <t>501</t>
  </si>
  <si>
    <t>AR 503 SP</t>
  </si>
  <si>
    <t>https://him-auto.ru/oborudovanie-dlya-selskogo-hozyajstva/ar-503-sp/</t>
  </si>
  <si>
    <t>1200</t>
  </si>
  <si>
    <t>AR 70 bp C</t>
  </si>
  <si>
    <t>https://him-auto.ru/oborudovanie-dlya-selskogo-hozyajstva/ar-70-bp-c/</t>
  </si>
  <si>
    <t>630</t>
  </si>
  <si>
    <t>AR 813 AP C/SP</t>
  </si>
  <si>
    <t>https://him-auto.ru/oborudovanie-dlya-selskogo-hozyajstva/ar-813-ap-csp/</t>
  </si>
  <si>
    <t>32237</t>
  </si>
  <si>
    <t>AR 813 ET BlueFlex™ GCI (VDR 50 I)</t>
  </si>
  <si>
    <t>https://him-auto.ru/oborudovanie-dlya-selskogo-hozyajstva/ar-813-et-blueflex-gci-vdr-50-i/</t>
  </si>
  <si>
    <t>33019</t>
  </si>
  <si>
    <t>CAR 130/H</t>
  </si>
  <si>
    <t>https://him-auto.ru/oborudovanie-dlya-selskogo-hozyajstva/car-130h/</t>
  </si>
  <si>
    <t>33020</t>
  </si>
  <si>
    <t>CAR 130/P</t>
  </si>
  <si>
    <t>https://him-auto.ru/oborudovanie-dlya-selskogo-hozyajstva/car-130p/</t>
  </si>
  <si>
    <t>8372061</t>
  </si>
  <si>
    <t>Блок распределитель с модульными кранами: 2 крана</t>
  </si>
  <si>
    <t>https://him-auto.ru/oborudovanie-dlya-selskogo-hozyajstva/blok-raspredelitel-s-modulnymi-kranami-2-krana/</t>
  </si>
  <si>
    <t>8040251</t>
  </si>
  <si>
    <t>Гайка 1"; высокая</t>
  </si>
  <si>
    <t>https://him-auto.ru/oborudovanie-dlya-selskogo-hozyajstva/gajka-1-vysokaya/</t>
  </si>
  <si>
    <t>8370022</t>
  </si>
  <si>
    <t>Главный клапан VGME5-300-20 электрический с ручным регулируемым клапаном</t>
  </si>
  <si>
    <t>https://him-auto.ru/oborudovanie-dlya-selskogo-hozyajstva/glavnyj-klapan-vgme5-300-20-ehlektricheskij-s-ruchnym-reguliruemym-klapanom/</t>
  </si>
  <si>
    <t>8370015</t>
  </si>
  <si>
    <t>Клапан VGME 4: электрический с ручным регулируемым клапаном</t>
  </si>
  <si>
    <t>https://him-auto.ru/oborudovanie-dlya-selskogo-hozyajstva/klapan-vgme-4-ehlektricheskij-s-ruchnym-reguliruemym-klapanom/</t>
  </si>
  <si>
    <t>8388001</t>
  </si>
  <si>
    <t>Клапан секционный NRG011 электрический под калибровочный коллектор</t>
  </si>
  <si>
    <t>https://him-auto.ru/oborudovanie-dlya-selskogo-hozyajstva/klapan-sekcionnyj-nrg011-ehlektricheskij-pod-kalibrovochnyj-kollektor/</t>
  </si>
  <si>
    <t>8244208</t>
  </si>
  <si>
    <t>Корпус 3-х позиционный D20 mm. F7 (правый)</t>
  </si>
  <si>
    <t>https://him-auto.ru/oborudovanie-dlya-selskogo-hozyajstva/korpus-3-h-pozicionnyj-d20-mm-f7-pravyj/</t>
  </si>
  <si>
    <t>8215403</t>
  </si>
  <si>
    <t>Кран 2х ходовой; тип ручки LL; крепление TYPE 2; вх.-вых.Г2"</t>
  </si>
  <si>
    <t>https://him-auto.ru/oborudovanie-dlya-selskogo-hozyajstva/kran-2h-hodovoj-tip-ruchki-ll-kreplenie-type-2-vh-vyhg2/</t>
  </si>
  <si>
    <t>731</t>
  </si>
  <si>
    <t>Мембранный насос AR 1064 AP C/C</t>
  </si>
  <si>
    <t>https://him-auto.ru/oborudovanie-dlya-selskogo-hozyajstva/membrannyj-nasos-ar-1064-ap-cc/</t>
  </si>
  <si>
    <t>32115</t>
  </si>
  <si>
    <t>Мембранный насос AR 1064 AP C/C BlueFlex</t>
  </si>
  <si>
    <t>https://him-auto.ru/oborudovanie-dlya-selskogo-hozyajstva/membrannyj-nasos-ar-1064-ap-cc-blueflex/</t>
  </si>
  <si>
    <t>51844</t>
  </si>
  <si>
    <t>Мембранный насос AR 11.4 DFL</t>
  </si>
  <si>
    <t>https://him-auto.ru/oborudovanie-dlya-selskogo-hozyajstva/membrannyj-nasos-ar-114-dfl/</t>
  </si>
  <si>
    <t>1203</t>
  </si>
  <si>
    <t>Мембранный насос AR 115 BP C</t>
  </si>
  <si>
    <t>https://him-auto.ru/oborudovanie-dlya-selskogo-hozyajstva/membrannyj-nasos-ar-115-bp-c/</t>
  </si>
  <si>
    <t>32020</t>
  </si>
  <si>
    <t>Мембранный насос AR 120 LFP SP</t>
  </si>
  <si>
    <t>https://him-auto.ru/oborudovanie-dlya-selskogo-hozyajstva/membrannyj-nasos-ar-120-lfp-sp/</t>
  </si>
  <si>
    <t>759</t>
  </si>
  <si>
    <t>Мембранный насос AR 1203 AP C/C</t>
  </si>
  <si>
    <t>https://him-auto.ru/oborudovanie-dlya-selskogo-hozyajstva/membrannyj-nasos-ar-1203-ap-cc/</t>
  </si>
  <si>
    <t>758</t>
  </si>
  <si>
    <t>Мембранный насос AR 1203 AP C/SP</t>
  </si>
  <si>
    <t>https://him-auto.ru/oborudovanie-dlya-selskogo-hozyajstva/membrannyj-nasos-ar-1203-ap-csp/</t>
  </si>
  <si>
    <t>32024</t>
  </si>
  <si>
    <t>Мембранный насос AR 135 bp C BlueFlex™</t>
  </si>
  <si>
    <t>https://him-auto.ru/oborudovanie-dlya-selskogo-hozyajstva/membrannyj-nasos-ar-135-bp-c-blueflex/</t>
  </si>
  <si>
    <t>1206</t>
  </si>
  <si>
    <t>Мембранный насос AR 135 bp NBR C</t>
  </si>
  <si>
    <t>https://him-auto.ru/oborudovanie-dlya-selskogo-hozyajstva/membrannyj-nasos-ar-135-bp-nbr-c/</t>
  </si>
  <si>
    <t>1219</t>
  </si>
  <si>
    <t>Мембранный насос AR 145 BP C/C</t>
  </si>
  <si>
    <t>https://him-auto.ru/oborudovanie-dlya-selskogo-hozyajstva/membrannyj-nasos-ar-145-bp-cc/</t>
  </si>
  <si>
    <t>32032</t>
  </si>
  <si>
    <t>Мембранный насос AR 145 BP C/C BlueFlex</t>
  </si>
  <si>
    <t>https://him-auto.ru/oborudovanie-dlya-selskogo-hozyajstva/membrannyj-nasos-ar-145-bp-cc-blueflex/</t>
  </si>
  <si>
    <t>1209</t>
  </si>
  <si>
    <t>Мембранный насос AR 160 BP C/C</t>
  </si>
  <si>
    <t>https://him-auto.ru/oborudovanie-dlya-selskogo-hozyajstva/membrannyj-nasos-ar-160-bp-cc/</t>
  </si>
  <si>
    <t>32035</t>
  </si>
  <si>
    <t>Мембранный насос AR 160 BP C/F o 25 BlueFlex</t>
  </si>
  <si>
    <t>https://him-auto.ru/oborudovanie-dlya-selskogo-hozyajstva/membrannyj-nasos-ar-160-bp-cf-o-25-blueflex/</t>
  </si>
  <si>
    <t>32121</t>
  </si>
  <si>
    <t>Мембранный насос AR 1604 AP C/C BlueFlex</t>
  </si>
  <si>
    <t>https://him-auto.ru/oborudovanie-dlya-selskogo-hozyajstva/membrannyj-nasos-ar-1604-ap-cc-blueflex/</t>
  </si>
  <si>
    <t>1210</t>
  </si>
  <si>
    <t>Мембранный насос AR 185 BP C/C</t>
  </si>
  <si>
    <t>https://him-auto.ru/oborudovanie-dlya-selskogo-hozyajstva/membrannyj-nasos-ar-185-bp-cc/</t>
  </si>
  <si>
    <t>1212</t>
  </si>
  <si>
    <t>Мембранный насос AR 215 BP C/C</t>
  </si>
  <si>
    <t>https://him-auto.ru/oborudovanie-dlya-selskogo-hozyajstva/membrannyj-nasos-ar-215-bp-cc/</t>
  </si>
  <si>
    <t>32042</t>
  </si>
  <si>
    <t>Мембранный насос AR 215 BP C/C BlueFlex</t>
  </si>
  <si>
    <t>https://him-auto.ru/oborudovanie-dlya-selskogo-hozyajstva/membrannyj-nasos-ar-215-bp-cc-blueflex/</t>
  </si>
  <si>
    <t>1211</t>
  </si>
  <si>
    <t>Мембранный насос AR 250 BP C/C</t>
  </si>
  <si>
    <t>https://him-auto.ru/oborudovanie-dlya-selskogo-hozyajstva/membrannyj-nasos-ar-250-bp-cc/</t>
  </si>
  <si>
    <t>32044</t>
  </si>
  <si>
    <t>Мембранный насос AR 250 bp C/F o25 BlueFlex</t>
  </si>
  <si>
    <t>https://him-auto.ru/oborudovanie-dlya-selskogo-hozyajstva/membrannyj-nasos-ar-250-bp-cf-o25-blueflex/</t>
  </si>
  <si>
    <t>159</t>
  </si>
  <si>
    <t>Мембранный насос AR 252 AP SP SGC</t>
  </si>
  <si>
    <t>https://him-auto.ru/oborudovanie-dlya-selskogo-hozyajstva/membrannyj-nasos-ar-252-ap-sp-sgc/</t>
  </si>
  <si>
    <t>158</t>
  </si>
  <si>
    <t>Мембранный насос AR 252 SP SGC</t>
  </si>
  <si>
    <t>https://him-auto.ru/oborudovanie-dlya-selskogo-hozyajstva/membrannyj-nasos-ar-252-sp-sgc/</t>
  </si>
  <si>
    <t>32093</t>
  </si>
  <si>
    <t>Мембранный насос AR 252 SP SGC BlueFlex</t>
  </si>
  <si>
    <t>https://him-auto.ru/oborudovanie-dlya-selskogo-hozyajstva/membrannyj-nasos-ar-252-sp-sgc-blueflex/</t>
  </si>
  <si>
    <t>32181</t>
  </si>
  <si>
    <t>Мембранный насос AR 252 VRI (GR 30) BlueFlex ET</t>
  </si>
  <si>
    <t>https://him-auto.ru/oborudovanie-dlya-selskogo-hozyajstva/membrannyj-nasos-ar-252-vri-gr-30-blueflex-et/</t>
  </si>
  <si>
    <t>51847</t>
  </si>
  <si>
    <t>Мембранный насос AR 26.5 DFL</t>
  </si>
  <si>
    <t>https://him-auto.ru/oborudovanie-dlya-selskogo-hozyajstva/membrannyj-nasos-ar-265-dfl/</t>
  </si>
  <si>
    <t>1182</t>
  </si>
  <si>
    <t>Мембранный насос AR 280 bp C/C</t>
  </si>
  <si>
    <t>https://him-auto.ru/oborudovanie-dlya-selskogo-hozyajstva/membrannyj-nasos-ar-280-bp-cc/</t>
  </si>
  <si>
    <t>32099</t>
  </si>
  <si>
    <t>Мембранный насос AR 303 SP BlueFlex</t>
  </si>
  <si>
    <t>https://him-auto.ru/oborudovanie-dlya-selskogo-hozyajstva/membrannyj-nasos-ar-303-sp-blueflex/</t>
  </si>
  <si>
    <t>32103</t>
  </si>
  <si>
    <t>Мембранный насос AR 503 AP C/SP BlueFlex</t>
  </si>
  <si>
    <t>https://him-auto.ru/oborudovanie-dlya-selskogo-hozyajstva/membrannyj-nasos-ar-503-ap-csp-blueflex/</t>
  </si>
  <si>
    <t>Мембранный насос AR 503 SP</t>
  </si>
  <si>
    <t>https://him-auto.ru/oborudovanie-dlya-selskogo-hozyajstva/membrannyj-nasos-ar-503-sp/</t>
  </si>
  <si>
    <t>32102</t>
  </si>
  <si>
    <t>Мембранный насос AR 503 SP BlueFlex</t>
  </si>
  <si>
    <t>https://him-auto.ru/oborudovanie-dlya-selskogo-hozyajstva/membrannyj-nasos-ar-503-sp-blueflex/</t>
  </si>
  <si>
    <t>Мембранный насос AR 70 bp C</t>
  </si>
  <si>
    <t>https://him-auto.ru/oborudovanie-dlya-selskogo-hozyajstva/membrannyj-nasos-ar-70-bp-c/</t>
  </si>
  <si>
    <t>32005</t>
  </si>
  <si>
    <t>Мембранный насос AR 70 BP SP BlueFlex</t>
  </si>
  <si>
    <t>https://him-auto.ru/oborudovanie-dlya-selskogo-hozyajstva/membrannyj-nasos-ar-70-bp-sp-blueflex/</t>
  </si>
  <si>
    <t>33185</t>
  </si>
  <si>
    <t>Мембранный насос AR 75 BP SP NBR</t>
  </si>
  <si>
    <t>https://him-auto.ru/oborudovanie-dlya-selskogo-hozyajstva/membrannyj-nasos-ar-75-bp-sp-nbr/</t>
  </si>
  <si>
    <t>631</t>
  </si>
  <si>
    <t>Мембранный насос AR 813 AP C/C</t>
  </si>
  <si>
    <t>https://him-auto.ru/oborudovanie-dlya-selskogo-hozyajstva/membrannyj-nasos-ar-813-ap-cc/</t>
  </si>
  <si>
    <t>Мембранный насос AR 813 AP C/SP</t>
  </si>
  <si>
    <t>https://him-auto.ru/oborudovanie-dlya-selskogo-hozyajstva/membrannyj-nasos-ar-813-ap-csp/</t>
  </si>
  <si>
    <t>36014973</t>
  </si>
  <si>
    <t>Мембранный насос Bertolini PA 330 VF</t>
  </si>
  <si>
    <t>https://him-auto.ru/oborudovanie-dlya-selskogo-hozyajstva/membrannyj-nasos-bertolini-pa-330-vf/</t>
  </si>
  <si>
    <t>236004973</t>
  </si>
  <si>
    <t>Мембранный насос Bertolini PA 530</t>
  </si>
  <si>
    <t>https://him-auto.ru/oborudovanie-dlya-selskogo-hozyajstva/membrannyj-nasos-bertolini-pa-530/</t>
  </si>
  <si>
    <t>237006973</t>
  </si>
  <si>
    <t>Мембранный насос Bertolini PA 830 VC</t>
  </si>
  <si>
    <t>https://him-auto.ru/oborudovanie-dlya-selskogo-hozyajstva/membrannyj-nasos-bertolini-pa-830-vc/</t>
  </si>
  <si>
    <t>375050973</t>
  </si>
  <si>
    <t>Мембранный насос Bertolini PA/S 1108-VD</t>
  </si>
  <si>
    <t>https://him-auto.ru/oborudovanie-dlya-selskogo-hozyajstva/membrannyj-nasos-bertolini-pas-1108-vd/</t>
  </si>
  <si>
    <t>375100973</t>
  </si>
  <si>
    <t>Мембранный насос Bertolini PA/S 1250-VD</t>
  </si>
  <si>
    <t>https://him-auto.ru/oborudovanie-dlya-selskogo-hozyajstva/membrannyj-nasos-bertolini-pas-1250-vd/</t>
  </si>
  <si>
    <t>375065973</t>
  </si>
  <si>
    <t>Мембранный насос Bertolini PBO 1100-VD</t>
  </si>
  <si>
    <t>https://him-auto.ru/oborudovanie-dlya-selskogo-hozyajstva/membrannyj-nasos-bertolini-pbo-1100-vd/</t>
  </si>
  <si>
    <t>375111973</t>
  </si>
  <si>
    <t>Мембранный насос Bertolini PBO 1250-VD</t>
  </si>
  <si>
    <t>https://him-auto.ru/oborudovanie-dlya-selskogo-hozyajstva/membrannyj-nasos-bertolini-pbo-1250-vd/</t>
  </si>
  <si>
    <t>948507973</t>
  </si>
  <si>
    <t>Мембранный насос Bertolini POLY 2020 MNF</t>
  </si>
  <si>
    <t>https://him-auto.ru/oborudovanie-dlya-selskogo-hozyajstva/membrannyj-nasos-bertolini-poly-2020-mnf/</t>
  </si>
  <si>
    <t>948603973</t>
  </si>
  <si>
    <t>Мембранный насос Bertolini POLY 2025 RT4 с редуктором</t>
  </si>
  <si>
    <t>https://him-auto.ru/oborudovanie-dlya-selskogo-hozyajstva/membrannyj-nasos-bertolini-poly-2025-rt4-s-reduktorom/</t>
  </si>
  <si>
    <t>635000973</t>
  </si>
  <si>
    <t>Мембранный насос Bertolini POLY 2073 VS</t>
  </si>
  <si>
    <t>https://him-auto.ru/oborudovanie-dlya-selskogo-hozyajstva/membrannyj-nasos-bertolini-poly-2073-vs/</t>
  </si>
  <si>
    <t>626050973</t>
  </si>
  <si>
    <t>Мембранный насос Bertolini POLY 2120 VS</t>
  </si>
  <si>
    <t>https://him-auto.ru/oborudovanie-dlya-selskogo-hozyajstva/membrannyj-nasos-bertolini-poly-2120-vs/</t>
  </si>
  <si>
    <t>626119973</t>
  </si>
  <si>
    <t>Мембранный насос Bertolini POLY 2150 VD</t>
  </si>
  <si>
    <t>https://him-auto.ru/oborudovanie-dlya-selskogo-hozyajstva/membrannyj-nasos-bertolini-poly-2150-vd/</t>
  </si>
  <si>
    <t>626117973</t>
  </si>
  <si>
    <t>Мембранный насос Bertolini POLY 2150 VS</t>
  </si>
  <si>
    <t>https://him-auto.ru/oborudovanie-dlya-selskogo-hozyajstva/membrannyj-nasos-bertolini-poly-2150-vs/</t>
  </si>
  <si>
    <t>289220973</t>
  </si>
  <si>
    <t>Мембранный насос Bertolini POLY 2180 VD</t>
  </si>
  <si>
    <t>https://him-auto.ru/oborudovanie-dlya-selskogo-hozyajstva/membrannyj-nasos-bertolini-poly-2180-vd/</t>
  </si>
  <si>
    <t>365000973</t>
  </si>
  <si>
    <t>Мембранный насос Bertolini PPS 100</t>
  </si>
  <si>
    <t>https://him-auto.ru/oborudovanie-dlya-selskogo-hozyajstva/membrannyj-nasos-bertolini-pps-100/</t>
  </si>
  <si>
    <t>365003973</t>
  </si>
  <si>
    <t>Мембранный насос Bertolini PPS 100 VP</t>
  </si>
  <si>
    <t>https://him-auto.ru/oborudovanie-dlya-selskogo-hozyajstva/membrannyj-nasos-bertolini-pps-100-vp/</t>
  </si>
  <si>
    <t>117006973</t>
  </si>
  <si>
    <t>Мембранный насос Bertolini STRIP 9/10</t>
  </si>
  <si>
    <t>https://him-auto.ru/oborudovanie-dlya-selskogo-hozyajstva/membrannyj-nasos-bertolini-strip-910/</t>
  </si>
  <si>
    <t>32180</t>
  </si>
  <si>
    <t>Моноблок AR 252 EM BlueFlex™ VRI (GR 30)</t>
  </si>
  <si>
    <t>https://him-auto.ru/oborudovanie-dlya-selskogo-hozyajstva/monoblok-ar-252-em-blueflex-vri-gr-30/</t>
  </si>
  <si>
    <t>32227</t>
  </si>
  <si>
    <t>Моноблок AR 503 ET BlueFlex™ GCI (RM 40 I)</t>
  </si>
  <si>
    <t>https://him-auto.ru/oborudovanie-dlya-selskogo-hozyajstva/monoblok-ar-503-et-blueflex-gci-rm-40-i/</t>
  </si>
  <si>
    <t>6095001900</t>
  </si>
  <si>
    <t>Насос мембранный Comet серия APS 121 S (усиленное крепление) (115 л/мин; 50 бар); вал ВОМ 1"3/8</t>
  </si>
  <si>
    <t>https://him-auto.ru/oborudovanie-dlya-selskogo-hozyajstva/nasos-membrannyj-comet-seriya-aps-121-s-usilennoe-kreplenie-115-lmin-50-bar-val-vom-138/</t>
  </si>
  <si>
    <t>6112000100</t>
  </si>
  <si>
    <t>Насос мембранный Comet® серия IDS 2600 (249 л/мин; 50 бар)</t>
  </si>
  <si>
    <t>https://him-auto.ru/oborudovanie-dlya-selskogo-hozyajstva/nasos-membrannyj-comet-seriya-ids-2600-249-lmin-50-bar/</t>
  </si>
  <si>
    <t>6125000100</t>
  </si>
  <si>
    <t>Насос мембранный Comet® серия IDS 960 (93 л/мин; 50 бар)</t>
  </si>
  <si>
    <t>https://him-auto.ru/oborudovanie-dlya-selskogo-hozyajstva/nasos-membrannyj-comet-seriya-ids-960-93-lmin-50-bar/</t>
  </si>
  <si>
    <t>6144000200</t>
  </si>
  <si>
    <t>Насос мембранный Comet® серия ВPS200 D (199 л/мин; 20 бар); вал ВОМ 1"3/8</t>
  </si>
  <si>
    <t>https://him-auto.ru/oborudovanie-dlya-selskogo-hozyajstva/nasos-membrannyj-comet-seriya-vps200-d-199-lmin-20-bar-val-vom-138/</t>
  </si>
  <si>
    <t>6147002100</t>
  </si>
  <si>
    <t>Насос мембранный Comet® серия ВPS260; (249 л/мин; 20 бар); вал ВОМ 1"3/8</t>
  </si>
  <si>
    <t>https://him-auto.ru/oborudovanie-dlya-selskogo-hozyajstva/nasos-membrannyj-comet-seriya-vps260-249-lmin-20-bar-val-vom-138/</t>
  </si>
  <si>
    <t>8259350</t>
  </si>
  <si>
    <t>Распылитель Geoline AD-IA 110-03 син. (керам.)</t>
  </si>
  <si>
    <t>https://him-auto.ru/oborudovanie-dlya-selskogo-hozyajstva/raspylitel-geoline-ad-ia-110-03-sin-keram/</t>
  </si>
  <si>
    <t>8259447</t>
  </si>
  <si>
    <t>Распылитель Geoline AD/D 110-06.D сер. (керам.)</t>
  </si>
  <si>
    <t>https://him-auto.ru/oborudovanie-dlya-selskogo-hozyajstva/raspylitel-geoline-add-110-06d-ser-keram/</t>
  </si>
  <si>
    <t>8259363</t>
  </si>
  <si>
    <t>Распылитель Geoline BD 110-03 син. (керам.)</t>
  </si>
  <si>
    <t>https://him-auto.ru/oborudovanie-dlya-selskogo-hozyajstva/raspylitel-geoline-bd-110-03-sin-keram/</t>
  </si>
  <si>
    <t>8259492</t>
  </si>
  <si>
    <t>Распылитель Geoline EZK 110-02 жёлт. (пластм.)</t>
  </si>
  <si>
    <t>https://him-auto.ru/oborudovanie-dlya-selskogo-hozyajstva/raspylitel-geoline-ezk-110-02-zhyolt-plastm/</t>
  </si>
  <si>
    <t>8259494</t>
  </si>
  <si>
    <t>Распылитель Geoline EZK 110-03 син. (пластм.)</t>
  </si>
  <si>
    <t>https://him-auto.ru/oborudovanie-dlya-selskogo-hozyajstva/raspylitel-geoline-ezk-110-03-sin-plastm/</t>
  </si>
  <si>
    <t>8259495</t>
  </si>
  <si>
    <t>Распылитель Geoline EZK 110-04 крас. (пластм.)</t>
  </si>
  <si>
    <t>https://him-auto.ru/oborudovanie-dlya-selskogo-hozyajstva/raspylitel-geoline-ezk-110-04-kras-plastm/</t>
  </si>
  <si>
    <t>8259557</t>
  </si>
  <si>
    <t>Распылитель Geoline EZK 110-06 сер. (пластм.)</t>
  </si>
  <si>
    <t>https://him-auto.ru/oborudovanie-dlya-selskogo-hozyajstva/raspylitel-geoline-ezk-110-06-ser-plastm/</t>
  </si>
  <si>
    <t>8259504</t>
  </si>
  <si>
    <t>Распылитель Geoline EZK TWIN 110-025 фиол. (пластм.) с подачей воздуха</t>
  </si>
  <si>
    <t>https://him-auto.ru/oborudovanie-dlya-selskogo-hozyajstva/raspylitel-geoline-ezk-twin-110-025-fiol-plastm-s-podachej-vozduha/</t>
  </si>
  <si>
    <t>8259485</t>
  </si>
  <si>
    <t>Распылитель Geoline MGA 9001оранж. (керам.)</t>
  </si>
  <si>
    <t>https://him-auto.ru/oborudovanie-dlya-selskogo-hozyajstva/raspylitel-geoline-mga-9001oranzh-keram/</t>
  </si>
  <si>
    <t>8259507</t>
  </si>
  <si>
    <t>Распылитель Geoline RS 110-01 оранж. (пластм.)</t>
  </si>
  <si>
    <t>https://him-auto.ru/oborudovanie-dlya-selskogo-hozyajstva/raspylitel-geoline-rs-110-01-oranzh-plastm/</t>
  </si>
  <si>
    <t>8259508</t>
  </si>
  <si>
    <t>Распылитель Geoline RS 110-015 зел. (пластм.)</t>
  </si>
  <si>
    <t>https://him-auto.ru/oborudovanie-dlya-selskogo-hozyajstva/raspylitel-geoline-rs-110-015-zel-plastm/</t>
  </si>
  <si>
    <t>8259509</t>
  </si>
  <si>
    <t>Распылитель Geoline RS 110-02 жёлт. (пластм.)</t>
  </si>
  <si>
    <t>https://him-auto.ru/oborudovanie-dlya-selskogo-hozyajstva/raspylitel-geoline-rs-110-02-zhyolt-plastm/</t>
  </si>
  <si>
    <t>8259510</t>
  </si>
  <si>
    <t>Распылитель Geoline RS 110-03 син. (пластм.)</t>
  </si>
  <si>
    <t>https://him-auto.ru/oborudovanie-dlya-selskogo-hozyajstva/raspylitel-geoline-rs-110-03-sin-plastm/</t>
  </si>
  <si>
    <t>8259511</t>
  </si>
  <si>
    <t>Распылитель Geoline RS 110-04 крас. (пластм.)</t>
  </si>
  <si>
    <t>https://him-auto.ru/oborudovanie-dlya-selskogo-hozyajstva/raspylitel-geoline-rs-110-04-kras-plastm/</t>
  </si>
  <si>
    <t>8259512</t>
  </si>
  <si>
    <t>Распылитель Geoline RS 110-05 корич. (пластм.)</t>
  </si>
  <si>
    <t>https://him-auto.ru/oborudovanie-dlya-selskogo-hozyajstva/raspylitel-geoline-rs-110-05-korich-plastm/</t>
  </si>
  <si>
    <t>8259513</t>
  </si>
  <si>
    <t>Распылитель Geoline RS 110-06 сер. (пластм.)</t>
  </si>
  <si>
    <t>https://him-auto.ru/oborudovanie-dlya-selskogo-hozyajstva/raspylitel-geoline-rs-110-06-ser-plastm/</t>
  </si>
  <si>
    <t>8259548</t>
  </si>
  <si>
    <t>Распылитель Geoline RS 110-08 бел. (пластм.)</t>
  </si>
  <si>
    <t>https://him-auto.ru/oborudovanie-dlya-selskogo-hozyajstva/raspylitel-geoline-rs-110-08-bel-plastm/</t>
  </si>
  <si>
    <t>8376C0148</t>
  </si>
  <si>
    <t>Узел управления STF/DRIVER-06; раcходомер турбинный</t>
  </si>
  <si>
    <t>https://him-auto.ru/oborudovanie-dlya-selskogo-hozyajstva/uzel-upravleniya-stfdriver-06-rachodomer-turbinnyj/</t>
  </si>
  <si>
    <t>8101000</t>
  </si>
  <si>
    <t>Фильтр всасывающий вход Ш 3", выход Ш 3"; 400-800 л/мин, 32 меш</t>
  </si>
  <si>
    <t>https://him-auto.ru/oborudovanie-dlya-selskogo-hozyajstva/filtr-vsasyvayushchij-vhod-sh-3-vyhod-sh-3-400-800-lmin-32-mesh/</t>
  </si>
  <si>
    <t>8088001</t>
  </si>
  <si>
    <t>Фильтр всасывающий с клапаном, вход Ш 1"1/2, выход Ш 1"1/2; 180 л/мин, 50 меш</t>
  </si>
  <si>
    <t>https://him-auto.ru/oborudovanie-dlya-selskogo-hozyajstva/filtr-vsasyvayushchij-s-klapanom-vhod-sh-112-vyhod-sh-112-180-lmin-50-mesh/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</si>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</sst>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him-auto.ru/" TargetMode="External"/><Relationship Id="rId_hyperlink_2" Type="http://schemas.openxmlformats.org/officeDocument/2006/relationships/hyperlink" Target="https://him-auto.ru/oborudovanie-dlya-selskogo-hozyajstva/ar-303-em-blueflex-gci-gr-40/" TargetMode="External"/><Relationship Id="rId_hyperlink_3" Type="http://schemas.openxmlformats.org/officeDocument/2006/relationships/hyperlink" Target="https://him-auto.ru/oborudovanie-dlya-selskogo-hozyajstva/ar-303-sp/" TargetMode="External"/><Relationship Id="rId_hyperlink_4" Type="http://schemas.openxmlformats.org/officeDocument/2006/relationships/hyperlink" Target="https://him-auto.ru/oborudovanie-dlya-selskogo-hozyajstva/ar-503-sp/" TargetMode="External"/><Relationship Id="rId_hyperlink_5" Type="http://schemas.openxmlformats.org/officeDocument/2006/relationships/hyperlink" Target="https://him-auto.ru/oborudovanie-dlya-selskogo-hozyajstva/ar-70-bp-c/" TargetMode="External"/><Relationship Id="rId_hyperlink_6" Type="http://schemas.openxmlformats.org/officeDocument/2006/relationships/hyperlink" Target="https://him-auto.ru/oborudovanie-dlya-selskogo-hozyajstva/ar-813-ap-csp/" TargetMode="External"/><Relationship Id="rId_hyperlink_7" Type="http://schemas.openxmlformats.org/officeDocument/2006/relationships/hyperlink" Target="https://him-auto.ru/oborudovanie-dlya-selskogo-hozyajstva/ar-813-et-blueflex-gci-vdr-50-i/" TargetMode="External"/><Relationship Id="rId_hyperlink_8" Type="http://schemas.openxmlformats.org/officeDocument/2006/relationships/hyperlink" Target="https://him-auto.ru/oborudovanie-dlya-selskogo-hozyajstva/car-130h/" TargetMode="External"/><Relationship Id="rId_hyperlink_9" Type="http://schemas.openxmlformats.org/officeDocument/2006/relationships/hyperlink" Target="https://him-auto.ru/oborudovanie-dlya-selskogo-hozyajstva/car-130p/" TargetMode="External"/><Relationship Id="rId_hyperlink_10" Type="http://schemas.openxmlformats.org/officeDocument/2006/relationships/hyperlink" Target="https://him-auto.ru/oborudovanie-dlya-selskogo-hozyajstva/blok-raspredelitel-s-modulnymi-kranami-2-krana/" TargetMode="External"/><Relationship Id="rId_hyperlink_11" Type="http://schemas.openxmlformats.org/officeDocument/2006/relationships/hyperlink" Target="https://him-auto.ru/oborudovanie-dlya-selskogo-hozyajstva/gajka-1-vysokaya/" TargetMode="External"/><Relationship Id="rId_hyperlink_12" Type="http://schemas.openxmlformats.org/officeDocument/2006/relationships/hyperlink" Target="https://him-auto.ru/oborudovanie-dlya-selskogo-hozyajstva/glavnyj-klapan-vgme5-300-20-ehlektricheskij-s-ruchnym-reguliruemym-klapanom/" TargetMode="External"/><Relationship Id="rId_hyperlink_13" Type="http://schemas.openxmlformats.org/officeDocument/2006/relationships/hyperlink" Target="https://him-auto.ru/oborudovanie-dlya-selskogo-hozyajstva/klapan-vgme-4-ehlektricheskij-s-ruchnym-reguliruemym-klapanom/" TargetMode="External"/><Relationship Id="rId_hyperlink_14" Type="http://schemas.openxmlformats.org/officeDocument/2006/relationships/hyperlink" Target="https://him-auto.ru/oborudovanie-dlya-selskogo-hozyajstva/klapan-sekcionnyj-nrg011-ehlektricheskij-pod-kalibrovochnyj-kollektor/" TargetMode="External"/><Relationship Id="rId_hyperlink_15" Type="http://schemas.openxmlformats.org/officeDocument/2006/relationships/hyperlink" Target="https://him-auto.ru/oborudovanie-dlya-selskogo-hozyajstva/korpus-3-h-pozicionnyj-d20-mm-f7-pravyj/" TargetMode="External"/><Relationship Id="rId_hyperlink_16" Type="http://schemas.openxmlformats.org/officeDocument/2006/relationships/hyperlink" Target="https://him-auto.ru/oborudovanie-dlya-selskogo-hozyajstva/kran-2h-hodovoj-tip-ruchki-ll-kreplenie-type-2-vh-vyhg2/" TargetMode="External"/><Relationship Id="rId_hyperlink_17" Type="http://schemas.openxmlformats.org/officeDocument/2006/relationships/hyperlink" Target="https://him-auto.ru/oborudovanie-dlya-selskogo-hozyajstva/membrannyj-nasos-ar-1064-ap-cc/" TargetMode="External"/><Relationship Id="rId_hyperlink_18" Type="http://schemas.openxmlformats.org/officeDocument/2006/relationships/hyperlink" Target="https://him-auto.ru/oborudovanie-dlya-selskogo-hozyajstva/membrannyj-nasos-ar-1064-ap-cc-blueflex/" TargetMode="External"/><Relationship Id="rId_hyperlink_19" Type="http://schemas.openxmlformats.org/officeDocument/2006/relationships/hyperlink" Target="https://him-auto.ru/oborudovanie-dlya-selskogo-hozyajstva/membrannyj-nasos-ar-114-dfl/" TargetMode="External"/><Relationship Id="rId_hyperlink_20" Type="http://schemas.openxmlformats.org/officeDocument/2006/relationships/hyperlink" Target="https://him-auto.ru/oborudovanie-dlya-selskogo-hozyajstva/membrannyj-nasos-ar-115-bp-c/" TargetMode="External"/><Relationship Id="rId_hyperlink_21" Type="http://schemas.openxmlformats.org/officeDocument/2006/relationships/hyperlink" Target="https://him-auto.ru/oborudovanie-dlya-selskogo-hozyajstva/membrannyj-nasos-ar-120-lfp-sp/" TargetMode="External"/><Relationship Id="rId_hyperlink_22" Type="http://schemas.openxmlformats.org/officeDocument/2006/relationships/hyperlink" Target="https://him-auto.ru/oborudovanie-dlya-selskogo-hozyajstva/membrannyj-nasos-ar-1203-ap-cc/" TargetMode="External"/><Relationship Id="rId_hyperlink_23" Type="http://schemas.openxmlformats.org/officeDocument/2006/relationships/hyperlink" Target="https://him-auto.ru/oborudovanie-dlya-selskogo-hozyajstva/membrannyj-nasos-ar-1203-ap-csp/" TargetMode="External"/><Relationship Id="rId_hyperlink_24" Type="http://schemas.openxmlformats.org/officeDocument/2006/relationships/hyperlink" Target="https://him-auto.ru/oborudovanie-dlya-selskogo-hozyajstva/membrannyj-nasos-ar-135-bp-c-blueflex/" TargetMode="External"/><Relationship Id="rId_hyperlink_25" Type="http://schemas.openxmlformats.org/officeDocument/2006/relationships/hyperlink" Target="https://him-auto.ru/oborudovanie-dlya-selskogo-hozyajstva/membrannyj-nasos-ar-135-bp-nbr-c/" TargetMode="External"/><Relationship Id="rId_hyperlink_26" Type="http://schemas.openxmlformats.org/officeDocument/2006/relationships/hyperlink" Target="https://him-auto.ru/oborudovanie-dlya-selskogo-hozyajstva/membrannyj-nasos-ar-145-bp-cc/" TargetMode="External"/><Relationship Id="rId_hyperlink_27" Type="http://schemas.openxmlformats.org/officeDocument/2006/relationships/hyperlink" Target="https://him-auto.ru/oborudovanie-dlya-selskogo-hozyajstva/membrannyj-nasos-ar-145-bp-cc-blueflex/" TargetMode="External"/><Relationship Id="rId_hyperlink_28" Type="http://schemas.openxmlformats.org/officeDocument/2006/relationships/hyperlink" Target="https://him-auto.ru/oborudovanie-dlya-selskogo-hozyajstva/membrannyj-nasos-ar-160-bp-cc/" TargetMode="External"/><Relationship Id="rId_hyperlink_29" Type="http://schemas.openxmlformats.org/officeDocument/2006/relationships/hyperlink" Target="https://him-auto.ru/oborudovanie-dlya-selskogo-hozyajstva/membrannyj-nasos-ar-160-bp-cf-o-25-blueflex/" TargetMode="External"/><Relationship Id="rId_hyperlink_30" Type="http://schemas.openxmlformats.org/officeDocument/2006/relationships/hyperlink" Target="https://him-auto.ru/oborudovanie-dlya-selskogo-hozyajstva/membrannyj-nasos-ar-1604-ap-cc-blueflex/" TargetMode="External"/><Relationship Id="rId_hyperlink_31" Type="http://schemas.openxmlformats.org/officeDocument/2006/relationships/hyperlink" Target="https://him-auto.ru/oborudovanie-dlya-selskogo-hozyajstva/membrannyj-nasos-ar-185-bp-cc/" TargetMode="External"/><Relationship Id="rId_hyperlink_32" Type="http://schemas.openxmlformats.org/officeDocument/2006/relationships/hyperlink" Target="https://him-auto.ru/oborudovanie-dlya-selskogo-hozyajstva/membrannyj-nasos-ar-215-bp-cc/" TargetMode="External"/><Relationship Id="rId_hyperlink_33" Type="http://schemas.openxmlformats.org/officeDocument/2006/relationships/hyperlink" Target="https://him-auto.ru/oborudovanie-dlya-selskogo-hozyajstva/membrannyj-nasos-ar-215-bp-cc-blueflex/" TargetMode="External"/><Relationship Id="rId_hyperlink_34" Type="http://schemas.openxmlformats.org/officeDocument/2006/relationships/hyperlink" Target="https://him-auto.ru/oborudovanie-dlya-selskogo-hozyajstva/membrannyj-nasos-ar-250-bp-cc/" TargetMode="External"/><Relationship Id="rId_hyperlink_35" Type="http://schemas.openxmlformats.org/officeDocument/2006/relationships/hyperlink" Target="https://him-auto.ru/oborudovanie-dlya-selskogo-hozyajstva/membrannyj-nasos-ar-250-bp-cf-o25-blueflex/" TargetMode="External"/><Relationship Id="rId_hyperlink_36" Type="http://schemas.openxmlformats.org/officeDocument/2006/relationships/hyperlink" Target="https://him-auto.ru/oborudovanie-dlya-selskogo-hozyajstva/membrannyj-nasos-ar-252-ap-sp-sgc/" TargetMode="External"/><Relationship Id="rId_hyperlink_37" Type="http://schemas.openxmlformats.org/officeDocument/2006/relationships/hyperlink" Target="https://him-auto.ru/oborudovanie-dlya-selskogo-hozyajstva/membrannyj-nasos-ar-252-sp-sgc/" TargetMode="External"/><Relationship Id="rId_hyperlink_38" Type="http://schemas.openxmlformats.org/officeDocument/2006/relationships/hyperlink" Target="https://him-auto.ru/oborudovanie-dlya-selskogo-hozyajstva/membrannyj-nasos-ar-252-sp-sgc-blueflex/" TargetMode="External"/><Relationship Id="rId_hyperlink_39" Type="http://schemas.openxmlformats.org/officeDocument/2006/relationships/hyperlink" Target="https://him-auto.ru/oborudovanie-dlya-selskogo-hozyajstva/membrannyj-nasos-ar-252-vri-gr-30-blueflex-et/" TargetMode="External"/><Relationship Id="rId_hyperlink_40" Type="http://schemas.openxmlformats.org/officeDocument/2006/relationships/hyperlink" Target="https://him-auto.ru/oborudovanie-dlya-selskogo-hozyajstva/membrannyj-nasos-ar-265-dfl/" TargetMode="External"/><Relationship Id="rId_hyperlink_41" Type="http://schemas.openxmlformats.org/officeDocument/2006/relationships/hyperlink" Target="https://him-auto.ru/oborudovanie-dlya-selskogo-hozyajstva/membrannyj-nasos-ar-280-bp-cc/" TargetMode="External"/><Relationship Id="rId_hyperlink_42" Type="http://schemas.openxmlformats.org/officeDocument/2006/relationships/hyperlink" Target="https://him-auto.ru/oborudovanie-dlya-selskogo-hozyajstva/membrannyj-nasos-ar-303-sp-blueflex/" TargetMode="External"/><Relationship Id="rId_hyperlink_43" Type="http://schemas.openxmlformats.org/officeDocument/2006/relationships/hyperlink" Target="https://him-auto.ru/oborudovanie-dlya-selskogo-hozyajstva/membrannyj-nasos-ar-503-ap-csp-blueflex/" TargetMode="External"/><Relationship Id="rId_hyperlink_44" Type="http://schemas.openxmlformats.org/officeDocument/2006/relationships/hyperlink" Target="https://him-auto.ru/oborudovanie-dlya-selskogo-hozyajstva/membrannyj-nasos-ar-503-sp/" TargetMode="External"/><Relationship Id="rId_hyperlink_45" Type="http://schemas.openxmlformats.org/officeDocument/2006/relationships/hyperlink" Target="https://him-auto.ru/oborudovanie-dlya-selskogo-hozyajstva/membrannyj-nasos-ar-503-sp-blueflex/" TargetMode="External"/><Relationship Id="rId_hyperlink_46" Type="http://schemas.openxmlformats.org/officeDocument/2006/relationships/hyperlink" Target="https://him-auto.ru/oborudovanie-dlya-selskogo-hozyajstva/membrannyj-nasos-ar-70-bp-c/" TargetMode="External"/><Relationship Id="rId_hyperlink_47" Type="http://schemas.openxmlformats.org/officeDocument/2006/relationships/hyperlink" Target="https://him-auto.ru/oborudovanie-dlya-selskogo-hozyajstva/membrannyj-nasos-ar-70-bp-sp-blueflex/" TargetMode="External"/><Relationship Id="rId_hyperlink_48" Type="http://schemas.openxmlformats.org/officeDocument/2006/relationships/hyperlink" Target="https://him-auto.ru/oborudovanie-dlya-selskogo-hozyajstva/membrannyj-nasos-ar-75-bp-sp-nbr/" TargetMode="External"/><Relationship Id="rId_hyperlink_49" Type="http://schemas.openxmlformats.org/officeDocument/2006/relationships/hyperlink" Target="https://him-auto.ru/oborudovanie-dlya-selskogo-hozyajstva/membrannyj-nasos-ar-813-ap-cc/" TargetMode="External"/><Relationship Id="rId_hyperlink_50" Type="http://schemas.openxmlformats.org/officeDocument/2006/relationships/hyperlink" Target="https://him-auto.ru/oborudovanie-dlya-selskogo-hozyajstva/membrannyj-nasos-ar-813-ap-csp/" TargetMode="External"/><Relationship Id="rId_hyperlink_51" Type="http://schemas.openxmlformats.org/officeDocument/2006/relationships/hyperlink" Target="https://him-auto.ru/oborudovanie-dlya-selskogo-hozyajstva/membrannyj-nasos-bertolini-pa-330-vf/" TargetMode="External"/><Relationship Id="rId_hyperlink_52" Type="http://schemas.openxmlformats.org/officeDocument/2006/relationships/hyperlink" Target="https://him-auto.ru/oborudovanie-dlya-selskogo-hozyajstva/membrannyj-nasos-bertolini-pa-530/" TargetMode="External"/><Relationship Id="rId_hyperlink_53" Type="http://schemas.openxmlformats.org/officeDocument/2006/relationships/hyperlink" Target="https://him-auto.ru/oborudovanie-dlya-selskogo-hozyajstva/membrannyj-nasos-bertolini-pa-830-vc/" TargetMode="External"/><Relationship Id="rId_hyperlink_54" Type="http://schemas.openxmlformats.org/officeDocument/2006/relationships/hyperlink" Target="https://him-auto.ru/oborudovanie-dlya-selskogo-hozyajstva/membrannyj-nasos-bertolini-pas-1108-vd/" TargetMode="External"/><Relationship Id="rId_hyperlink_55" Type="http://schemas.openxmlformats.org/officeDocument/2006/relationships/hyperlink" Target="https://him-auto.ru/oborudovanie-dlya-selskogo-hozyajstva/membrannyj-nasos-bertolini-pas-1250-vd/" TargetMode="External"/><Relationship Id="rId_hyperlink_56" Type="http://schemas.openxmlformats.org/officeDocument/2006/relationships/hyperlink" Target="https://him-auto.ru/oborudovanie-dlya-selskogo-hozyajstva/membrannyj-nasos-bertolini-pbo-1100-vd/" TargetMode="External"/><Relationship Id="rId_hyperlink_57" Type="http://schemas.openxmlformats.org/officeDocument/2006/relationships/hyperlink" Target="https://him-auto.ru/oborudovanie-dlya-selskogo-hozyajstva/membrannyj-nasos-bertolini-pbo-1250-vd/" TargetMode="External"/><Relationship Id="rId_hyperlink_58" Type="http://schemas.openxmlformats.org/officeDocument/2006/relationships/hyperlink" Target="https://him-auto.ru/oborudovanie-dlya-selskogo-hozyajstva/membrannyj-nasos-bertolini-poly-2020-mnf/" TargetMode="External"/><Relationship Id="rId_hyperlink_59" Type="http://schemas.openxmlformats.org/officeDocument/2006/relationships/hyperlink" Target="https://him-auto.ru/oborudovanie-dlya-selskogo-hozyajstva/membrannyj-nasos-bertolini-poly-2025-rt4-s-reduktorom/" TargetMode="External"/><Relationship Id="rId_hyperlink_60" Type="http://schemas.openxmlformats.org/officeDocument/2006/relationships/hyperlink" Target="https://him-auto.ru/oborudovanie-dlya-selskogo-hozyajstva/membrannyj-nasos-bertolini-poly-2073-vs/" TargetMode="External"/><Relationship Id="rId_hyperlink_61" Type="http://schemas.openxmlformats.org/officeDocument/2006/relationships/hyperlink" Target="https://him-auto.ru/oborudovanie-dlya-selskogo-hozyajstva/membrannyj-nasos-bertolini-poly-2120-vs/" TargetMode="External"/><Relationship Id="rId_hyperlink_62" Type="http://schemas.openxmlformats.org/officeDocument/2006/relationships/hyperlink" Target="https://him-auto.ru/oborudovanie-dlya-selskogo-hozyajstva/membrannyj-nasos-bertolini-poly-2150-vd/" TargetMode="External"/><Relationship Id="rId_hyperlink_63" Type="http://schemas.openxmlformats.org/officeDocument/2006/relationships/hyperlink" Target="https://him-auto.ru/oborudovanie-dlya-selskogo-hozyajstva/membrannyj-nasos-bertolini-poly-2150-vs/" TargetMode="External"/><Relationship Id="rId_hyperlink_64" Type="http://schemas.openxmlformats.org/officeDocument/2006/relationships/hyperlink" Target="https://him-auto.ru/oborudovanie-dlya-selskogo-hozyajstva/membrannyj-nasos-bertolini-poly-2180-vd/" TargetMode="External"/><Relationship Id="rId_hyperlink_65" Type="http://schemas.openxmlformats.org/officeDocument/2006/relationships/hyperlink" Target="https://him-auto.ru/oborudovanie-dlya-selskogo-hozyajstva/membrannyj-nasos-bertolini-pps-100/" TargetMode="External"/><Relationship Id="rId_hyperlink_66" Type="http://schemas.openxmlformats.org/officeDocument/2006/relationships/hyperlink" Target="https://him-auto.ru/oborudovanie-dlya-selskogo-hozyajstva/membrannyj-nasos-bertolini-pps-100-vp/" TargetMode="External"/><Relationship Id="rId_hyperlink_67" Type="http://schemas.openxmlformats.org/officeDocument/2006/relationships/hyperlink" Target="https://him-auto.ru/oborudovanie-dlya-selskogo-hozyajstva/membrannyj-nasos-bertolini-strip-910/" TargetMode="External"/><Relationship Id="rId_hyperlink_68" Type="http://schemas.openxmlformats.org/officeDocument/2006/relationships/hyperlink" Target="https://him-auto.ru/oborudovanie-dlya-selskogo-hozyajstva/monoblok-ar-252-em-blueflex-vri-gr-30/" TargetMode="External"/><Relationship Id="rId_hyperlink_69" Type="http://schemas.openxmlformats.org/officeDocument/2006/relationships/hyperlink" Target="https://him-auto.ru/oborudovanie-dlya-selskogo-hozyajstva/monoblok-ar-503-et-blueflex-gci-rm-40-i/" TargetMode="External"/><Relationship Id="rId_hyperlink_70" Type="http://schemas.openxmlformats.org/officeDocument/2006/relationships/hyperlink" Target="https://him-auto.ru/oborudovanie-dlya-selskogo-hozyajstva/nasos-membrannyj-comet-seriya-aps-121-s-usilennoe-kreplenie-115-lmin-50-bar-val-vom-138/" TargetMode="External"/><Relationship Id="rId_hyperlink_71" Type="http://schemas.openxmlformats.org/officeDocument/2006/relationships/hyperlink" Target="https://him-auto.ru/oborudovanie-dlya-selskogo-hozyajstva/nasos-membrannyj-comet-seriya-ids-2600-249-lmin-50-bar/" TargetMode="External"/><Relationship Id="rId_hyperlink_72" Type="http://schemas.openxmlformats.org/officeDocument/2006/relationships/hyperlink" Target="https://him-auto.ru/oborudovanie-dlya-selskogo-hozyajstva/nasos-membrannyj-comet-seriya-ids-960-93-lmin-50-bar/" TargetMode="External"/><Relationship Id="rId_hyperlink_73" Type="http://schemas.openxmlformats.org/officeDocument/2006/relationships/hyperlink" Target="https://him-auto.ru/oborudovanie-dlya-selskogo-hozyajstva/nasos-membrannyj-comet-seriya-vps200-d-199-lmin-20-bar-val-vom-138/" TargetMode="External"/><Relationship Id="rId_hyperlink_74" Type="http://schemas.openxmlformats.org/officeDocument/2006/relationships/hyperlink" Target="https://him-auto.ru/oborudovanie-dlya-selskogo-hozyajstva/nasos-membrannyj-comet-seriya-vps260-249-lmin-20-bar-val-vom-138/" TargetMode="External"/><Relationship Id="rId_hyperlink_75" Type="http://schemas.openxmlformats.org/officeDocument/2006/relationships/hyperlink" Target="https://him-auto.ru/oborudovanie-dlya-selskogo-hozyajstva/raspylitel-geoline-ad-ia-110-03-sin-keram/" TargetMode="External"/><Relationship Id="rId_hyperlink_76" Type="http://schemas.openxmlformats.org/officeDocument/2006/relationships/hyperlink" Target="https://him-auto.ru/oborudovanie-dlya-selskogo-hozyajstva/raspylitel-geoline-add-110-06d-ser-keram/" TargetMode="External"/><Relationship Id="rId_hyperlink_77" Type="http://schemas.openxmlformats.org/officeDocument/2006/relationships/hyperlink" Target="https://him-auto.ru/oborudovanie-dlya-selskogo-hozyajstva/raspylitel-geoline-bd-110-03-sin-keram/" TargetMode="External"/><Relationship Id="rId_hyperlink_78" Type="http://schemas.openxmlformats.org/officeDocument/2006/relationships/hyperlink" Target="https://him-auto.ru/oborudovanie-dlya-selskogo-hozyajstva/raspylitel-geoline-ezk-110-02-zhyolt-plastm/" TargetMode="External"/><Relationship Id="rId_hyperlink_79" Type="http://schemas.openxmlformats.org/officeDocument/2006/relationships/hyperlink" Target="https://him-auto.ru/oborudovanie-dlya-selskogo-hozyajstva/raspylitel-geoline-ezk-110-03-sin-plastm/" TargetMode="External"/><Relationship Id="rId_hyperlink_80" Type="http://schemas.openxmlformats.org/officeDocument/2006/relationships/hyperlink" Target="https://him-auto.ru/oborudovanie-dlya-selskogo-hozyajstva/raspylitel-geoline-ezk-110-04-kras-plastm/" TargetMode="External"/><Relationship Id="rId_hyperlink_81" Type="http://schemas.openxmlformats.org/officeDocument/2006/relationships/hyperlink" Target="https://him-auto.ru/oborudovanie-dlya-selskogo-hozyajstva/raspylitel-geoline-ezk-110-06-ser-plastm/" TargetMode="External"/><Relationship Id="rId_hyperlink_82" Type="http://schemas.openxmlformats.org/officeDocument/2006/relationships/hyperlink" Target="https://him-auto.ru/oborudovanie-dlya-selskogo-hozyajstva/raspylitel-geoline-ezk-twin-110-025-fiol-plastm-s-podachej-vozduha/" TargetMode="External"/><Relationship Id="rId_hyperlink_83" Type="http://schemas.openxmlformats.org/officeDocument/2006/relationships/hyperlink" Target="https://him-auto.ru/oborudovanie-dlya-selskogo-hozyajstva/raspylitel-geoline-mga-9001oranzh-keram/" TargetMode="External"/><Relationship Id="rId_hyperlink_84" Type="http://schemas.openxmlformats.org/officeDocument/2006/relationships/hyperlink" Target="https://him-auto.ru/oborudovanie-dlya-selskogo-hozyajstva/raspylitel-geoline-rs-110-01-oranzh-plastm/" TargetMode="External"/><Relationship Id="rId_hyperlink_85" Type="http://schemas.openxmlformats.org/officeDocument/2006/relationships/hyperlink" Target="https://him-auto.ru/oborudovanie-dlya-selskogo-hozyajstva/raspylitel-geoline-rs-110-015-zel-plastm/" TargetMode="External"/><Relationship Id="rId_hyperlink_86" Type="http://schemas.openxmlformats.org/officeDocument/2006/relationships/hyperlink" Target="https://him-auto.ru/oborudovanie-dlya-selskogo-hozyajstva/raspylitel-geoline-rs-110-02-zhyolt-plastm/" TargetMode="External"/><Relationship Id="rId_hyperlink_87" Type="http://schemas.openxmlformats.org/officeDocument/2006/relationships/hyperlink" Target="https://him-auto.ru/oborudovanie-dlya-selskogo-hozyajstva/raspylitel-geoline-rs-110-03-sin-plastm/" TargetMode="External"/><Relationship Id="rId_hyperlink_88" Type="http://schemas.openxmlformats.org/officeDocument/2006/relationships/hyperlink" Target="https://him-auto.ru/oborudovanie-dlya-selskogo-hozyajstva/raspylitel-geoline-rs-110-04-kras-plastm/" TargetMode="External"/><Relationship Id="rId_hyperlink_89" Type="http://schemas.openxmlformats.org/officeDocument/2006/relationships/hyperlink" Target="https://him-auto.ru/oborudovanie-dlya-selskogo-hozyajstva/raspylitel-geoline-rs-110-05-korich-plastm/" TargetMode="External"/><Relationship Id="rId_hyperlink_90" Type="http://schemas.openxmlformats.org/officeDocument/2006/relationships/hyperlink" Target="https://him-auto.ru/oborudovanie-dlya-selskogo-hozyajstva/raspylitel-geoline-rs-110-06-ser-plastm/" TargetMode="External"/><Relationship Id="rId_hyperlink_91" Type="http://schemas.openxmlformats.org/officeDocument/2006/relationships/hyperlink" Target="https://him-auto.ru/oborudovanie-dlya-selskogo-hozyajstva/raspylitel-geoline-rs-110-08-bel-plastm/" TargetMode="External"/><Relationship Id="rId_hyperlink_92" Type="http://schemas.openxmlformats.org/officeDocument/2006/relationships/hyperlink" Target="https://him-auto.ru/oborudovanie-dlya-selskogo-hozyajstva/uzel-upravleniya-stfdriver-06-rachodomer-turbinnyj/" TargetMode="External"/><Relationship Id="rId_hyperlink_93" Type="http://schemas.openxmlformats.org/officeDocument/2006/relationships/hyperlink" Target="https://him-auto.ru/oborudovanie-dlya-selskogo-hozyajstva/filtr-vsasyvayushchij-vhod-sh-3-vyhod-sh-3-400-800-lmin-32-mesh/" TargetMode="External"/><Relationship Id="rId_hyperlink_94" Type="http://schemas.openxmlformats.org/officeDocument/2006/relationships/hyperlink" Target="https://him-auto.ru/oborudovanie-dlya-selskogo-hozyajstva/filtr-vsasyvayushchij-s-klapanom-vhod-sh-112-vyhod-sh-112-180-lmin-50-mesh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01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10" customWidth="true" style="0"/>
    <col min="2" max="2" width="20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  <col min="8" max="8" width="10" customWidth="true" style="0"/>
  </cols>
  <sheetData>
    <row r="1" spans="1:8">
      <c r="A1" s="1"/>
      <c r="B1" t="s">
        <v>0</v>
      </c>
    </row>
    <row r="2" spans="1:8">
      <c r="B2" t="s">
        <v>1</v>
      </c>
    </row>
    <row r="5" spans="1:8">
      <c r="A5" t="s">
        <v>2</v>
      </c>
    </row>
    <row r="6" spans="1:8">
      <c r="A6" s="17" t="s">
        <v>3</v>
      </c>
      <c r="B6" s="2"/>
      <c r="C6" s="2"/>
      <c r="D6" s="2"/>
      <c r="E6" s="16"/>
      <c r="F6" s="11"/>
      <c r="G6" s="11"/>
      <c r="H6" s="19"/>
    </row>
    <row r="7" spans="1:8" outlineLevel="1">
      <c r="A7" s="3" t="s">
        <v>4</v>
      </c>
      <c r="B7" s="4" t="s">
        <v>5</v>
      </c>
      <c r="C7" s="5" t="s">
        <v>6</v>
      </c>
      <c r="D7" s="5" t="s">
        <v>7</v>
      </c>
      <c r="E7" s="6" t="s">
        <v>8</v>
      </c>
      <c r="F7" s="14" t="s">
        <v>9</v>
      </c>
      <c r="G7" s="12" t="s">
        <v>10</v>
      </c>
      <c r="H7" s="3" t="s">
        <v>11</v>
      </c>
    </row>
    <row r="8" spans="1:8" outlineLevel="1">
      <c r="A8" s="18">
        <v>1</v>
      </c>
      <c r="B8" s="9" t="s">
        <v>12</v>
      </c>
      <c r="C8" s="10" t="s">
        <v>13</v>
      </c>
      <c r="D8" s="10" t="s">
        <v>14</v>
      </c>
      <c r="E8" s="8" t="s">
        <v>15</v>
      </c>
      <c r="F8" s="15">
        <v>123600.0</v>
      </c>
      <c r="G8" s="13">
        <f>F8*8</f>
        <v>988800</v>
      </c>
      <c r="H8" s="18" t="s">
        <v>16</v>
      </c>
    </row>
    <row r="9" spans="1:8" outlineLevel="1">
      <c r="A9" s="18">
        <v>2</v>
      </c>
      <c r="B9" s="9" t="s">
        <v>17</v>
      </c>
      <c r="C9" s="10" t="s">
        <v>18</v>
      </c>
      <c r="D9" s="10" t="s">
        <v>19</v>
      </c>
      <c r="E9" s="8" t="s">
        <v>15</v>
      </c>
      <c r="F9" s="15">
        <v>46752.0</v>
      </c>
      <c r="G9" s="13">
        <f>F9*9</f>
        <v>420768</v>
      </c>
      <c r="H9" s="18" t="s">
        <v>16</v>
      </c>
    </row>
    <row r="10" spans="1:8" outlineLevel="1">
      <c r="A10" s="18">
        <v>3</v>
      </c>
      <c r="B10" s="9" t="s">
        <v>20</v>
      </c>
      <c r="C10" s="10" t="s">
        <v>21</v>
      </c>
      <c r="D10" s="10" t="s">
        <v>22</v>
      </c>
      <c r="E10" s="8" t="s">
        <v>15</v>
      </c>
      <c r="F10" s="15">
        <v>56160.0</v>
      </c>
      <c r="G10" s="13">
        <f>F10*10</f>
        <v>561600</v>
      </c>
      <c r="H10" s="18" t="s">
        <v>16</v>
      </c>
    </row>
    <row r="11" spans="1:8" outlineLevel="1">
      <c r="A11" s="18">
        <v>4</v>
      </c>
      <c r="B11" s="9" t="s">
        <v>23</v>
      </c>
      <c r="C11" s="10" t="s">
        <v>24</v>
      </c>
      <c r="D11" s="10" t="s">
        <v>25</v>
      </c>
      <c r="E11" s="8" t="s">
        <v>15</v>
      </c>
      <c r="F11" s="15">
        <v>48384.0</v>
      </c>
      <c r="G11" s="13">
        <f>F11*11</f>
        <v>532224</v>
      </c>
      <c r="H11" s="18" t="s">
        <v>16</v>
      </c>
    </row>
    <row r="12" spans="1:8" outlineLevel="1">
      <c r="A12" s="18">
        <v>5</v>
      </c>
      <c r="B12" s="9" t="s">
        <v>26</v>
      </c>
      <c r="C12" s="10" t="s">
        <v>27</v>
      </c>
      <c r="D12" s="10" t="s">
        <v>28</v>
      </c>
      <c r="E12" s="8" t="s">
        <v>15</v>
      </c>
      <c r="F12" s="15">
        <v>0.0</v>
      </c>
      <c r="G12" s="13">
        <f>F12*12</f>
        <v>0</v>
      </c>
      <c r="H12" s="18" t="s">
        <v>16</v>
      </c>
    </row>
    <row r="13" spans="1:8" outlineLevel="1">
      <c r="A13" s="18">
        <v>6</v>
      </c>
      <c r="B13" s="9" t="s">
        <v>29</v>
      </c>
      <c r="C13" s="10" t="s">
        <v>30</v>
      </c>
      <c r="D13" s="10" t="s">
        <v>31</v>
      </c>
      <c r="E13" s="8" t="s">
        <v>15</v>
      </c>
      <c r="F13" s="15">
        <v>179048.0</v>
      </c>
      <c r="G13" s="13">
        <f>F13*13</f>
        <v>2327624</v>
      </c>
      <c r="H13" s="18" t="s">
        <v>16</v>
      </c>
    </row>
    <row r="14" spans="1:8" outlineLevel="1">
      <c r="A14" s="18">
        <v>7</v>
      </c>
      <c r="B14" s="9" t="s">
        <v>32</v>
      </c>
      <c r="C14" s="10" t="s">
        <v>33</v>
      </c>
      <c r="D14" s="10" t="s">
        <v>34</v>
      </c>
      <c r="E14" s="8" t="s">
        <v>15</v>
      </c>
      <c r="F14" s="15">
        <v>74976.0</v>
      </c>
      <c r="G14" s="13">
        <f>F14*14</f>
        <v>1049664</v>
      </c>
      <c r="H14" s="18" t="s">
        <v>16</v>
      </c>
    </row>
    <row r="15" spans="1:8" outlineLevel="1">
      <c r="A15" s="18">
        <v>8</v>
      </c>
      <c r="B15" s="9" t="s">
        <v>35</v>
      </c>
      <c r="C15" s="10" t="s">
        <v>36</v>
      </c>
      <c r="D15" s="10" t="s">
        <v>37</v>
      </c>
      <c r="E15" s="8" t="s">
        <v>15</v>
      </c>
      <c r="F15" s="15">
        <v>76512.0</v>
      </c>
      <c r="G15" s="13">
        <f>F15*15</f>
        <v>1147680</v>
      </c>
      <c r="H15" s="18" t="s">
        <v>16</v>
      </c>
    </row>
    <row r="16" spans="1:8" outlineLevel="1">
      <c r="A16" s="18">
        <v>9</v>
      </c>
      <c r="B16" s="9" t="s">
        <v>38</v>
      </c>
      <c r="C16" s="10" t="s">
        <v>39</v>
      </c>
      <c r="D16" s="10" t="s">
        <v>40</v>
      </c>
      <c r="E16" s="8">
        <v>1000.0</v>
      </c>
      <c r="F16" s="15">
        <v>4844.0</v>
      </c>
      <c r="G16" s="13">
        <f>F16*16</f>
        <v>77504</v>
      </c>
      <c r="H16" s="18" t="s">
        <v>16</v>
      </c>
    </row>
    <row r="17" spans="1:8" outlineLevel="1">
      <c r="A17" s="18">
        <v>10</v>
      </c>
      <c r="B17" s="9" t="s">
        <v>41</v>
      </c>
      <c r="C17" s="10" t="s">
        <v>42</v>
      </c>
      <c r="D17" s="10" t="s">
        <v>43</v>
      </c>
      <c r="E17" s="8">
        <v>1000.0</v>
      </c>
      <c r="F17" s="15">
        <v>120.0</v>
      </c>
      <c r="G17" s="13">
        <f>F17*17</f>
        <v>2040</v>
      </c>
      <c r="H17" s="18" t="s">
        <v>16</v>
      </c>
    </row>
    <row r="18" spans="1:8" outlineLevel="1">
      <c r="A18" s="18">
        <v>11</v>
      </c>
      <c r="B18" s="9" t="s">
        <v>44</v>
      </c>
      <c r="C18" s="10" t="s">
        <v>45</v>
      </c>
      <c r="D18" s="10" t="s">
        <v>46</v>
      </c>
      <c r="E18" s="8">
        <v>1000.0</v>
      </c>
      <c r="F18" s="15">
        <v>41824.0</v>
      </c>
      <c r="G18" s="13">
        <f>F18*18</f>
        <v>752832</v>
      </c>
      <c r="H18" s="18" t="s">
        <v>16</v>
      </c>
    </row>
    <row r="19" spans="1:8" outlineLevel="1">
      <c r="A19" s="18">
        <v>12</v>
      </c>
      <c r="B19" s="9" t="s">
        <v>47</v>
      </c>
      <c r="C19" s="10" t="s">
        <v>48</v>
      </c>
      <c r="D19" s="10" t="s">
        <v>49</v>
      </c>
      <c r="E19" s="8">
        <v>1000.0</v>
      </c>
      <c r="F19" s="15">
        <v>19990.0</v>
      </c>
      <c r="G19" s="13">
        <f>F19*19</f>
        <v>379810</v>
      </c>
      <c r="H19" s="18" t="s">
        <v>16</v>
      </c>
    </row>
    <row r="20" spans="1:8" outlineLevel="1">
      <c r="A20" s="18">
        <v>13</v>
      </c>
      <c r="B20" s="9" t="s">
        <v>50</v>
      </c>
      <c r="C20" s="10" t="s">
        <v>51</v>
      </c>
      <c r="D20" s="10" t="s">
        <v>52</v>
      </c>
      <c r="E20" s="8">
        <v>1000.0</v>
      </c>
      <c r="F20" s="15">
        <v>16719.0</v>
      </c>
      <c r="G20" s="13">
        <f>F20*20</f>
        <v>334380</v>
      </c>
      <c r="H20" s="18" t="s">
        <v>16</v>
      </c>
    </row>
    <row r="21" spans="1:8" outlineLevel="1">
      <c r="A21" s="18">
        <v>14</v>
      </c>
      <c r="B21" s="9" t="s">
        <v>53</v>
      </c>
      <c r="C21" s="10" t="s">
        <v>54</v>
      </c>
      <c r="D21" s="10" t="s">
        <v>55</v>
      </c>
      <c r="E21" s="8">
        <v>1000.0</v>
      </c>
      <c r="F21" s="15">
        <v>1094.0</v>
      </c>
      <c r="G21" s="13">
        <f>F21*21</f>
        <v>22974</v>
      </c>
      <c r="H21" s="18" t="s">
        <v>16</v>
      </c>
    </row>
    <row r="22" spans="1:8" outlineLevel="1">
      <c r="A22" s="18">
        <v>15</v>
      </c>
      <c r="B22" s="9" t="s">
        <v>56</v>
      </c>
      <c r="C22" s="10" t="s">
        <v>57</v>
      </c>
      <c r="D22" s="10" t="s">
        <v>58</v>
      </c>
      <c r="E22" s="8">
        <v>1000.0</v>
      </c>
      <c r="F22" s="15">
        <v>3303.0</v>
      </c>
      <c r="G22" s="13">
        <f>F22*22</f>
        <v>72666</v>
      </c>
      <c r="H22" s="18" t="s">
        <v>16</v>
      </c>
    </row>
    <row r="23" spans="1:8" outlineLevel="1">
      <c r="A23" s="18">
        <v>16</v>
      </c>
      <c r="B23" s="9" t="s">
        <v>59</v>
      </c>
      <c r="C23" s="10" t="s">
        <v>60</v>
      </c>
      <c r="D23" s="10" t="s">
        <v>61</v>
      </c>
      <c r="E23" s="8" t="s">
        <v>15</v>
      </c>
      <c r="F23" s="15">
        <v>95616.0</v>
      </c>
      <c r="G23" s="13">
        <f>F23*23</f>
        <v>2199168</v>
      </c>
      <c r="H23" s="18" t="s">
        <v>16</v>
      </c>
    </row>
    <row r="24" spans="1:8" outlineLevel="1">
      <c r="A24" s="18">
        <v>17</v>
      </c>
      <c r="B24" s="9" t="s">
        <v>62</v>
      </c>
      <c r="C24" s="10" t="s">
        <v>63</v>
      </c>
      <c r="D24" s="10" t="s">
        <v>64</v>
      </c>
      <c r="E24" s="8" t="s">
        <v>15</v>
      </c>
      <c r="F24" s="15">
        <v>95616.0</v>
      </c>
      <c r="G24" s="13">
        <f>F24*24</f>
        <v>2294784</v>
      </c>
      <c r="H24" s="18" t="s">
        <v>16</v>
      </c>
    </row>
    <row r="25" spans="1:8" outlineLevel="1">
      <c r="A25" s="18">
        <v>18</v>
      </c>
      <c r="B25" s="9" t="s">
        <v>65</v>
      </c>
      <c r="C25" s="10" t="s">
        <v>66</v>
      </c>
      <c r="D25" s="10" t="s">
        <v>67</v>
      </c>
      <c r="E25" s="8" t="s">
        <v>15</v>
      </c>
      <c r="F25" s="15">
        <v>16320.0</v>
      </c>
      <c r="G25" s="13">
        <f>F25*25</f>
        <v>408000</v>
      </c>
      <c r="H25" s="18" t="s">
        <v>16</v>
      </c>
    </row>
    <row r="26" spans="1:8" outlineLevel="1">
      <c r="A26" s="18">
        <v>19</v>
      </c>
      <c r="B26" s="9" t="s">
        <v>68</v>
      </c>
      <c r="C26" s="10" t="s">
        <v>69</v>
      </c>
      <c r="D26" s="10" t="s">
        <v>70</v>
      </c>
      <c r="E26" s="8" t="s">
        <v>15</v>
      </c>
      <c r="F26" s="15">
        <v>75744.0</v>
      </c>
      <c r="G26" s="13">
        <f>F26*26</f>
        <v>1969344</v>
      </c>
      <c r="H26" s="18" t="s">
        <v>16</v>
      </c>
    </row>
    <row r="27" spans="1:8" outlineLevel="1">
      <c r="A27" s="18">
        <v>20</v>
      </c>
      <c r="B27" s="9" t="s">
        <v>71</v>
      </c>
      <c r="C27" s="10" t="s">
        <v>72</v>
      </c>
      <c r="D27" s="10" t="s">
        <v>73</v>
      </c>
      <c r="E27" s="8" t="s">
        <v>15</v>
      </c>
      <c r="F27" s="15">
        <v>80064.0</v>
      </c>
      <c r="G27" s="13">
        <f>F27*27</f>
        <v>2161728</v>
      </c>
      <c r="H27" s="18" t="s">
        <v>16</v>
      </c>
    </row>
    <row r="28" spans="1:8" outlineLevel="1">
      <c r="A28" s="18">
        <v>21</v>
      </c>
      <c r="B28" s="9" t="s">
        <v>74</v>
      </c>
      <c r="C28" s="10" t="s">
        <v>75</v>
      </c>
      <c r="D28" s="10" t="s">
        <v>76</v>
      </c>
      <c r="E28" s="8" t="s">
        <v>15</v>
      </c>
      <c r="F28" s="15">
        <v>115200.0</v>
      </c>
      <c r="G28" s="13">
        <f>F28*28</f>
        <v>3225600</v>
      </c>
      <c r="H28" s="18" t="s">
        <v>16</v>
      </c>
    </row>
    <row r="29" spans="1:8" outlineLevel="1">
      <c r="A29" s="18">
        <v>22</v>
      </c>
      <c r="B29" s="9" t="s">
        <v>77</v>
      </c>
      <c r="C29" s="10" t="s">
        <v>78</v>
      </c>
      <c r="D29" s="10" t="s">
        <v>79</v>
      </c>
      <c r="E29" s="8" t="s">
        <v>15</v>
      </c>
      <c r="F29" s="15">
        <v>88432.0</v>
      </c>
      <c r="G29" s="13">
        <f>F29*29</f>
        <v>2564528</v>
      </c>
      <c r="H29" s="18" t="s">
        <v>16</v>
      </c>
    </row>
    <row r="30" spans="1:8" outlineLevel="1">
      <c r="A30" s="18">
        <v>23</v>
      </c>
      <c r="B30" s="9" t="s">
        <v>80</v>
      </c>
      <c r="C30" s="10" t="s">
        <v>81</v>
      </c>
      <c r="D30" s="10" t="s">
        <v>82</v>
      </c>
      <c r="E30" s="8" t="s">
        <v>15</v>
      </c>
      <c r="F30" s="15">
        <v>53173.0</v>
      </c>
      <c r="G30" s="13">
        <f>F30*30</f>
        <v>1595190</v>
      </c>
      <c r="H30" s="18" t="s">
        <v>16</v>
      </c>
    </row>
    <row r="31" spans="1:8" outlineLevel="1">
      <c r="A31" s="18">
        <v>24</v>
      </c>
      <c r="B31" s="9" t="s">
        <v>83</v>
      </c>
      <c r="C31" s="10" t="s">
        <v>84</v>
      </c>
      <c r="D31" s="10" t="s">
        <v>85</v>
      </c>
      <c r="E31" s="8" t="s">
        <v>15</v>
      </c>
      <c r="F31" s="15">
        <v>53173.0</v>
      </c>
      <c r="G31" s="13">
        <f>F31*31</f>
        <v>1648363</v>
      </c>
      <c r="H31" s="18" t="s">
        <v>16</v>
      </c>
    </row>
    <row r="32" spans="1:8" outlineLevel="1">
      <c r="A32" s="18">
        <v>25</v>
      </c>
      <c r="B32" s="9" t="s">
        <v>86</v>
      </c>
      <c r="C32" s="10" t="s">
        <v>87</v>
      </c>
      <c r="D32" s="10" t="s">
        <v>88</v>
      </c>
      <c r="E32" s="8" t="s">
        <v>15</v>
      </c>
      <c r="F32" s="15">
        <v>95040.0</v>
      </c>
      <c r="G32" s="13">
        <f>F32*32</f>
        <v>3041280</v>
      </c>
      <c r="H32" s="18" t="s">
        <v>16</v>
      </c>
    </row>
    <row r="33" spans="1:8" outlineLevel="1">
      <c r="A33" s="18">
        <v>26</v>
      </c>
      <c r="B33" s="9" t="s">
        <v>89</v>
      </c>
      <c r="C33" s="10" t="s">
        <v>90</v>
      </c>
      <c r="D33" s="10" t="s">
        <v>91</v>
      </c>
      <c r="E33" s="8" t="s">
        <v>15</v>
      </c>
      <c r="F33" s="15">
        <v>95040.0</v>
      </c>
      <c r="G33" s="13">
        <f>F33*33</f>
        <v>3136320</v>
      </c>
      <c r="H33" s="18" t="s">
        <v>16</v>
      </c>
    </row>
    <row r="34" spans="1:8" outlineLevel="1">
      <c r="A34" s="18">
        <v>27</v>
      </c>
      <c r="B34" s="9" t="s">
        <v>92</v>
      </c>
      <c r="C34" s="10" t="s">
        <v>93</v>
      </c>
      <c r="D34" s="10" t="s">
        <v>94</v>
      </c>
      <c r="E34" s="8" t="s">
        <v>15</v>
      </c>
      <c r="F34" s="15">
        <v>92975.0</v>
      </c>
      <c r="G34" s="13">
        <f>F34*34</f>
        <v>3161150</v>
      </c>
      <c r="H34" s="18" t="s">
        <v>16</v>
      </c>
    </row>
    <row r="35" spans="1:8" outlineLevel="1">
      <c r="A35" s="18">
        <v>28</v>
      </c>
      <c r="B35" s="9" t="s">
        <v>95</v>
      </c>
      <c r="C35" s="10" t="s">
        <v>96</v>
      </c>
      <c r="D35" s="10" t="s">
        <v>97</v>
      </c>
      <c r="E35" s="8" t="s">
        <v>15</v>
      </c>
      <c r="F35" s="15">
        <v>100870.0</v>
      </c>
      <c r="G35" s="13">
        <f>F35*35</f>
        <v>3530450</v>
      </c>
      <c r="H35" s="18" t="s">
        <v>16</v>
      </c>
    </row>
    <row r="36" spans="1:8" outlineLevel="1">
      <c r="A36" s="18">
        <v>29</v>
      </c>
      <c r="B36" s="9" t="s">
        <v>98</v>
      </c>
      <c r="C36" s="10" t="s">
        <v>99</v>
      </c>
      <c r="D36" s="10" t="s">
        <v>100</v>
      </c>
      <c r="E36" s="8" t="s">
        <v>15</v>
      </c>
      <c r="F36" s="15">
        <v>135840.0</v>
      </c>
      <c r="G36" s="13">
        <f>F36*36</f>
        <v>4890240</v>
      </c>
      <c r="H36" s="18" t="s">
        <v>16</v>
      </c>
    </row>
    <row r="37" spans="1:8" outlineLevel="1">
      <c r="A37" s="18">
        <v>30</v>
      </c>
      <c r="B37" s="9" t="s">
        <v>101</v>
      </c>
      <c r="C37" s="10" t="s">
        <v>102</v>
      </c>
      <c r="D37" s="10" t="s">
        <v>103</v>
      </c>
      <c r="E37" s="8" t="s">
        <v>15</v>
      </c>
      <c r="F37" s="15">
        <v>123936.0</v>
      </c>
      <c r="G37" s="13">
        <f>F37*37</f>
        <v>4585632</v>
      </c>
      <c r="H37" s="18" t="s">
        <v>16</v>
      </c>
    </row>
    <row r="38" spans="1:8" outlineLevel="1">
      <c r="A38" s="18">
        <v>31</v>
      </c>
      <c r="B38" s="9" t="s">
        <v>104</v>
      </c>
      <c r="C38" s="10" t="s">
        <v>105</v>
      </c>
      <c r="D38" s="10" t="s">
        <v>106</v>
      </c>
      <c r="E38" s="8" t="s">
        <v>15</v>
      </c>
      <c r="F38" s="15">
        <v>153888.0</v>
      </c>
      <c r="G38" s="13">
        <f>F38*38</f>
        <v>5847744</v>
      </c>
      <c r="H38" s="18" t="s">
        <v>16</v>
      </c>
    </row>
    <row r="39" spans="1:8" outlineLevel="1">
      <c r="A39" s="18">
        <v>32</v>
      </c>
      <c r="B39" s="9" t="s">
        <v>107</v>
      </c>
      <c r="C39" s="10" t="s">
        <v>108</v>
      </c>
      <c r="D39" s="10" t="s">
        <v>109</v>
      </c>
      <c r="E39" s="8" t="s">
        <v>15</v>
      </c>
      <c r="F39" s="15">
        <v>153888.0</v>
      </c>
      <c r="G39" s="13">
        <f>F39*39</f>
        <v>6001632</v>
      </c>
      <c r="H39" s="18" t="s">
        <v>16</v>
      </c>
    </row>
    <row r="40" spans="1:8" outlineLevel="1">
      <c r="A40" s="18">
        <v>33</v>
      </c>
      <c r="B40" s="9" t="s">
        <v>110</v>
      </c>
      <c r="C40" s="10" t="s">
        <v>111</v>
      </c>
      <c r="D40" s="10" t="s">
        <v>112</v>
      </c>
      <c r="E40" s="8" t="s">
        <v>15</v>
      </c>
      <c r="F40" s="15">
        <v>158208.0</v>
      </c>
      <c r="G40" s="13">
        <f>F40*40</f>
        <v>6328320</v>
      </c>
      <c r="H40" s="18" t="s">
        <v>16</v>
      </c>
    </row>
    <row r="41" spans="1:8" outlineLevel="1">
      <c r="A41" s="18">
        <v>34</v>
      </c>
      <c r="B41" s="9" t="s">
        <v>113</v>
      </c>
      <c r="C41" s="10" t="s">
        <v>114</v>
      </c>
      <c r="D41" s="10" t="s">
        <v>115</v>
      </c>
      <c r="E41" s="8" t="s">
        <v>15</v>
      </c>
      <c r="F41" s="15">
        <v>131606.0</v>
      </c>
      <c r="G41" s="13">
        <f>F41*41</f>
        <v>5395846</v>
      </c>
      <c r="H41" s="18" t="s">
        <v>16</v>
      </c>
    </row>
    <row r="42" spans="1:8" outlineLevel="1">
      <c r="A42" s="18">
        <v>35</v>
      </c>
      <c r="B42" s="9" t="s">
        <v>116</v>
      </c>
      <c r="C42" s="10" t="s">
        <v>117</v>
      </c>
      <c r="D42" s="10" t="s">
        <v>118</v>
      </c>
      <c r="E42" s="8" t="s">
        <v>15</v>
      </c>
      <c r="F42" s="15">
        <v>35904.0</v>
      </c>
      <c r="G42" s="13">
        <f>F42*42</f>
        <v>1507968</v>
      </c>
      <c r="H42" s="18" t="s">
        <v>16</v>
      </c>
    </row>
    <row r="43" spans="1:8" outlineLevel="1">
      <c r="A43" s="18">
        <v>36</v>
      </c>
      <c r="B43" s="9" t="s">
        <v>119</v>
      </c>
      <c r="C43" s="10" t="s">
        <v>120</v>
      </c>
      <c r="D43" s="10" t="s">
        <v>121</v>
      </c>
      <c r="E43" s="8" t="s">
        <v>15</v>
      </c>
      <c r="F43" s="15">
        <v>32736.0</v>
      </c>
      <c r="G43" s="13">
        <f>F43*43</f>
        <v>1407648</v>
      </c>
      <c r="H43" s="18" t="s">
        <v>16</v>
      </c>
    </row>
    <row r="44" spans="1:8" outlineLevel="1">
      <c r="A44" s="18">
        <v>37</v>
      </c>
      <c r="B44" s="9" t="s">
        <v>122</v>
      </c>
      <c r="C44" s="10" t="s">
        <v>123</v>
      </c>
      <c r="D44" s="10" t="s">
        <v>124</v>
      </c>
      <c r="E44" s="8" t="s">
        <v>15</v>
      </c>
      <c r="F44" s="15">
        <v>32736.0</v>
      </c>
      <c r="G44" s="13">
        <f>F44*44</f>
        <v>1440384</v>
      </c>
      <c r="H44" s="18" t="s">
        <v>16</v>
      </c>
    </row>
    <row r="45" spans="1:8" outlineLevel="1">
      <c r="A45" s="18">
        <v>38</v>
      </c>
      <c r="B45" s="9" t="s">
        <v>125</v>
      </c>
      <c r="C45" s="10" t="s">
        <v>126</v>
      </c>
      <c r="D45" s="10" t="s">
        <v>127</v>
      </c>
      <c r="E45" s="8" t="s">
        <v>15</v>
      </c>
      <c r="F45" s="15">
        <v>81888.0</v>
      </c>
      <c r="G45" s="13">
        <f>F45*45</f>
        <v>3684960</v>
      </c>
      <c r="H45" s="18" t="s">
        <v>16</v>
      </c>
    </row>
    <row r="46" spans="1:8" outlineLevel="1">
      <c r="A46" s="18">
        <v>39</v>
      </c>
      <c r="B46" s="9" t="s">
        <v>128</v>
      </c>
      <c r="C46" s="10" t="s">
        <v>129</v>
      </c>
      <c r="D46" s="10" t="s">
        <v>130</v>
      </c>
      <c r="E46" s="8" t="s">
        <v>15</v>
      </c>
      <c r="F46" s="15">
        <v>46368.0</v>
      </c>
      <c r="G46" s="13">
        <f>F46*46</f>
        <v>2132928</v>
      </c>
      <c r="H46" s="18" t="s">
        <v>16</v>
      </c>
    </row>
    <row r="47" spans="1:8" outlineLevel="1">
      <c r="A47" s="18">
        <v>40</v>
      </c>
      <c r="B47" s="9" t="s">
        <v>131</v>
      </c>
      <c r="C47" s="10" t="s">
        <v>132</v>
      </c>
      <c r="D47" s="10" t="s">
        <v>133</v>
      </c>
      <c r="E47" s="8" t="s">
        <v>15</v>
      </c>
      <c r="F47" s="15">
        <v>169728.0</v>
      </c>
      <c r="G47" s="13">
        <f>F47*47</f>
        <v>7977216</v>
      </c>
      <c r="H47" s="18" t="s">
        <v>16</v>
      </c>
    </row>
    <row r="48" spans="1:8" outlineLevel="1">
      <c r="A48" s="18">
        <v>41</v>
      </c>
      <c r="B48" s="9" t="s">
        <v>134</v>
      </c>
      <c r="C48" s="10" t="s">
        <v>135</v>
      </c>
      <c r="D48" s="10" t="s">
        <v>136</v>
      </c>
      <c r="E48" s="8" t="s">
        <v>15</v>
      </c>
      <c r="F48" s="15">
        <v>46752.0</v>
      </c>
      <c r="G48" s="13">
        <f>F48*48</f>
        <v>2244096</v>
      </c>
      <c r="H48" s="18" t="s">
        <v>16</v>
      </c>
    </row>
    <row r="49" spans="1:8" outlineLevel="1">
      <c r="A49" s="18">
        <v>42</v>
      </c>
      <c r="B49" s="9" t="s">
        <v>137</v>
      </c>
      <c r="C49" s="10" t="s">
        <v>138</v>
      </c>
      <c r="D49" s="10" t="s">
        <v>139</v>
      </c>
      <c r="E49" s="8" t="s">
        <v>15</v>
      </c>
      <c r="F49" s="15">
        <v>64224.0</v>
      </c>
      <c r="G49" s="13">
        <f>F49*49</f>
        <v>3146976</v>
      </c>
      <c r="H49" s="18" t="s">
        <v>16</v>
      </c>
    </row>
    <row r="50" spans="1:8" outlineLevel="1">
      <c r="A50" s="18">
        <v>43</v>
      </c>
      <c r="B50" s="9" t="s">
        <v>20</v>
      </c>
      <c r="C50" s="10" t="s">
        <v>140</v>
      </c>
      <c r="D50" s="10" t="s">
        <v>141</v>
      </c>
      <c r="E50" s="8" t="s">
        <v>15</v>
      </c>
      <c r="F50" s="15">
        <v>49344.0</v>
      </c>
      <c r="G50" s="13">
        <f>F50*50</f>
        <v>2467200</v>
      </c>
      <c r="H50" s="18" t="s">
        <v>16</v>
      </c>
    </row>
    <row r="51" spans="1:8" outlineLevel="1">
      <c r="A51" s="18">
        <v>44</v>
      </c>
      <c r="B51" s="9" t="s">
        <v>142</v>
      </c>
      <c r="C51" s="10" t="s">
        <v>143</v>
      </c>
      <c r="D51" s="10" t="s">
        <v>144</v>
      </c>
      <c r="E51" s="8" t="s">
        <v>15</v>
      </c>
      <c r="F51" s="15">
        <v>56256.0</v>
      </c>
      <c r="G51" s="13">
        <f>F51*51</f>
        <v>2869056</v>
      </c>
      <c r="H51" s="18" t="s">
        <v>16</v>
      </c>
    </row>
    <row r="52" spans="1:8" outlineLevel="1">
      <c r="A52" s="18">
        <v>45</v>
      </c>
      <c r="B52" s="9" t="s">
        <v>23</v>
      </c>
      <c r="C52" s="10" t="s">
        <v>145</v>
      </c>
      <c r="D52" s="10" t="s">
        <v>146</v>
      </c>
      <c r="E52" s="8" t="s">
        <v>15</v>
      </c>
      <c r="F52" s="15">
        <v>46080.0</v>
      </c>
      <c r="G52" s="13">
        <f>F52*52</f>
        <v>2396160</v>
      </c>
      <c r="H52" s="18" t="s">
        <v>16</v>
      </c>
    </row>
    <row r="53" spans="1:8" outlineLevel="1">
      <c r="A53" s="18">
        <v>46</v>
      </c>
      <c r="B53" s="9" t="s">
        <v>147</v>
      </c>
      <c r="C53" s="10" t="s">
        <v>148</v>
      </c>
      <c r="D53" s="10" t="s">
        <v>149</v>
      </c>
      <c r="E53" s="8" t="s">
        <v>15</v>
      </c>
      <c r="F53" s="15">
        <v>52704.0</v>
      </c>
      <c r="G53" s="13">
        <f>F53*53</f>
        <v>2793312</v>
      </c>
      <c r="H53" s="18" t="s">
        <v>16</v>
      </c>
    </row>
    <row r="54" spans="1:8" outlineLevel="1">
      <c r="A54" s="18">
        <v>47</v>
      </c>
      <c r="B54" s="9" t="s">
        <v>150</v>
      </c>
      <c r="C54" s="10" t="s">
        <v>151</v>
      </c>
      <c r="D54" s="10" t="s">
        <v>152</v>
      </c>
      <c r="E54" s="8" t="s">
        <v>15</v>
      </c>
      <c r="F54" s="15">
        <v>53664.0</v>
      </c>
      <c r="G54" s="13">
        <f>F54*54</f>
        <v>2897856</v>
      </c>
      <c r="H54" s="18" t="s">
        <v>16</v>
      </c>
    </row>
    <row r="55" spans="1:8" outlineLevel="1">
      <c r="A55" s="18">
        <v>48</v>
      </c>
      <c r="B55" s="9" t="s">
        <v>153</v>
      </c>
      <c r="C55" s="10" t="s">
        <v>154</v>
      </c>
      <c r="D55" s="10" t="s">
        <v>155</v>
      </c>
      <c r="E55" s="8" t="s">
        <v>15</v>
      </c>
      <c r="F55" s="15">
        <v>85536.0</v>
      </c>
      <c r="G55" s="13">
        <f>F55*55</f>
        <v>4704480</v>
      </c>
      <c r="H55" s="18" t="s">
        <v>16</v>
      </c>
    </row>
    <row r="56" spans="1:8" outlineLevel="1">
      <c r="A56" s="18">
        <v>49</v>
      </c>
      <c r="B56" s="9" t="s">
        <v>26</v>
      </c>
      <c r="C56" s="10" t="s">
        <v>156</v>
      </c>
      <c r="D56" s="10" t="s">
        <v>157</v>
      </c>
      <c r="E56" s="8" t="s">
        <v>15</v>
      </c>
      <c r="F56" s="15">
        <v>86592.0</v>
      </c>
      <c r="G56" s="13">
        <f>F56*56</f>
        <v>4849152</v>
      </c>
      <c r="H56" s="18" t="s">
        <v>16</v>
      </c>
    </row>
    <row r="57" spans="1:8" outlineLevel="1">
      <c r="A57" s="18">
        <v>50</v>
      </c>
      <c r="B57" s="9" t="s">
        <v>158</v>
      </c>
      <c r="C57" s="10" t="s">
        <v>159</v>
      </c>
      <c r="D57" s="10" t="s">
        <v>160</v>
      </c>
      <c r="E57" s="8" t="s">
        <v>15</v>
      </c>
      <c r="F57" s="15">
        <v>0.0</v>
      </c>
      <c r="G57" s="13">
        <f>F57*57</f>
        <v>0</v>
      </c>
      <c r="H57" s="18" t="s">
        <v>16</v>
      </c>
    </row>
    <row r="58" spans="1:8" outlineLevel="1">
      <c r="A58" s="18">
        <v>51</v>
      </c>
      <c r="B58" s="9" t="s">
        <v>161</v>
      </c>
      <c r="C58" s="10" t="s">
        <v>162</v>
      </c>
      <c r="D58" s="10" t="s">
        <v>163</v>
      </c>
      <c r="E58" s="8" t="s">
        <v>15</v>
      </c>
      <c r="F58" s="15">
        <v>0.0</v>
      </c>
      <c r="G58" s="13">
        <f>F58*58</f>
        <v>0</v>
      </c>
      <c r="H58" s="18" t="s">
        <v>16</v>
      </c>
    </row>
    <row r="59" spans="1:8" outlineLevel="1">
      <c r="A59" s="18">
        <v>52</v>
      </c>
      <c r="B59" s="9" t="s">
        <v>164</v>
      </c>
      <c r="C59" s="10" t="s">
        <v>165</v>
      </c>
      <c r="D59" s="10" t="s">
        <v>166</v>
      </c>
      <c r="E59" s="8" t="s">
        <v>15</v>
      </c>
      <c r="F59" s="15">
        <v>0.0</v>
      </c>
      <c r="G59" s="13">
        <f>F59*59</f>
        <v>0</v>
      </c>
      <c r="H59" s="18" t="s">
        <v>16</v>
      </c>
    </row>
    <row r="60" spans="1:8" outlineLevel="1">
      <c r="A60" s="18">
        <v>53</v>
      </c>
      <c r="B60" s="9" t="s">
        <v>167</v>
      </c>
      <c r="C60" s="10" t="s">
        <v>168</v>
      </c>
      <c r="D60" s="10" t="s">
        <v>169</v>
      </c>
      <c r="E60" s="8" t="s">
        <v>15</v>
      </c>
      <c r="F60" s="15">
        <v>0.0</v>
      </c>
      <c r="G60" s="13">
        <f>F60*60</f>
        <v>0</v>
      </c>
      <c r="H60" s="18" t="s">
        <v>16</v>
      </c>
    </row>
    <row r="61" spans="1:8" outlineLevel="1">
      <c r="A61" s="18">
        <v>54</v>
      </c>
      <c r="B61" s="9" t="s">
        <v>170</v>
      </c>
      <c r="C61" s="10" t="s">
        <v>171</v>
      </c>
      <c r="D61" s="10" t="s">
        <v>172</v>
      </c>
      <c r="E61" s="8" t="s">
        <v>15</v>
      </c>
      <c r="F61" s="15">
        <v>0.0</v>
      </c>
      <c r="G61" s="13">
        <f>F61*61</f>
        <v>0</v>
      </c>
      <c r="H61" s="18" t="s">
        <v>16</v>
      </c>
    </row>
    <row r="62" spans="1:8" outlineLevel="1">
      <c r="A62" s="18">
        <v>55</v>
      </c>
      <c r="B62" s="9" t="s">
        <v>173</v>
      </c>
      <c r="C62" s="10" t="s">
        <v>174</v>
      </c>
      <c r="D62" s="10" t="s">
        <v>175</v>
      </c>
      <c r="E62" s="8" t="s">
        <v>15</v>
      </c>
      <c r="F62" s="15">
        <v>0.0</v>
      </c>
      <c r="G62" s="13">
        <f>F62*62</f>
        <v>0</v>
      </c>
      <c r="H62" s="18" t="s">
        <v>16</v>
      </c>
    </row>
    <row r="63" spans="1:8" outlineLevel="1">
      <c r="A63" s="18">
        <v>56</v>
      </c>
      <c r="B63" s="9" t="s">
        <v>176</v>
      </c>
      <c r="C63" s="10" t="s">
        <v>177</v>
      </c>
      <c r="D63" s="10" t="s">
        <v>178</v>
      </c>
      <c r="E63" s="8" t="s">
        <v>15</v>
      </c>
      <c r="F63" s="15">
        <v>0.0</v>
      </c>
      <c r="G63" s="13">
        <f>F63*63</f>
        <v>0</v>
      </c>
      <c r="H63" s="18" t="s">
        <v>16</v>
      </c>
    </row>
    <row r="64" spans="1:8" outlineLevel="1">
      <c r="A64" s="18">
        <v>57</v>
      </c>
      <c r="B64" s="9" t="s">
        <v>179</v>
      </c>
      <c r="C64" s="10" t="s">
        <v>180</v>
      </c>
      <c r="D64" s="10" t="s">
        <v>181</v>
      </c>
      <c r="E64" s="8" t="s">
        <v>15</v>
      </c>
      <c r="F64" s="15">
        <v>0.0</v>
      </c>
      <c r="G64" s="13">
        <f>F64*64</f>
        <v>0</v>
      </c>
      <c r="H64" s="18" t="s">
        <v>16</v>
      </c>
    </row>
    <row r="65" spans="1:8" outlineLevel="1">
      <c r="A65" s="18">
        <v>58</v>
      </c>
      <c r="B65" s="9" t="s">
        <v>182</v>
      </c>
      <c r="C65" s="10" t="s">
        <v>183</v>
      </c>
      <c r="D65" s="10" t="s">
        <v>184</v>
      </c>
      <c r="E65" s="8" t="s">
        <v>15</v>
      </c>
      <c r="F65" s="15">
        <v>0.0</v>
      </c>
      <c r="G65" s="13">
        <f>F65*65</f>
        <v>0</v>
      </c>
      <c r="H65" s="18" t="s">
        <v>16</v>
      </c>
    </row>
    <row r="66" spans="1:8" outlineLevel="1">
      <c r="A66" s="18">
        <v>59</v>
      </c>
      <c r="B66" s="9" t="s">
        <v>185</v>
      </c>
      <c r="C66" s="10" t="s">
        <v>186</v>
      </c>
      <c r="D66" s="10" t="s">
        <v>187</v>
      </c>
      <c r="E66" s="8" t="s">
        <v>15</v>
      </c>
      <c r="F66" s="15">
        <v>0.0</v>
      </c>
      <c r="G66" s="13">
        <f>F66*66</f>
        <v>0</v>
      </c>
      <c r="H66" s="18" t="s">
        <v>16</v>
      </c>
    </row>
    <row r="67" spans="1:8" outlineLevel="1">
      <c r="A67" s="18">
        <v>60</v>
      </c>
      <c r="B67" s="9" t="s">
        <v>188</v>
      </c>
      <c r="C67" s="10" t="s">
        <v>189</v>
      </c>
      <c r="D67" s="10" t="s">
        <v>190</v>
      </c>
      <c r="E67" s="8" t="s">
        <v>15</v>
      </c>
      <c r="F67" s="15">
        <v>0.0</v>
      </c>
      <c r="G67" s="13">
        <f>F67*67</f>
        <v>0</v>
      </c>
      <c r="H67" s="18" t="s">
        <v>16</v>
      </c>
    </row>
    <row r="68" spans="1:8" outlineLevel="1">
      <c r="A68" s="18">
        <v>61</v>
      </c>
      <c r="B68" s="9" t="s">
        <v>191</v>
      </c>
      <c r="C68" s="10" t="s">
        <v>192</v>
      </c>
      <c r="D68" s="10" t="s">
        <v>193</v>
      </c>
      <c r="E68" s="8" t="s">
        <v>15</v>
      </c>
      <c r="F68" s="15">
        <v>0.0</v>
      </c>
      <c r="G68" s="13">
        <f>F68*68</f>
        <v>0</v>
      </c>
      <c r="H68" s="18" t="s">
        <v>16</v>
      </c>
    </row>
    <row r="69" spans="1:8" outlineLevel="1">
      <c r="A69" s="18">
        <v>62</v>
      </c>
      <c r="B69" s="9" t="s">
        <v>194</v>
      </c>
      <c r="C69" s="10" t="s">
        <v>195</v>
      </c>
      <c r="D69" s="10" t="s">
        <v>196</v>
      </c>
      <c r="E69" s="8" t="s">
        <v>15</v>
      </c>
      <c r="F69" s="15">
        <v>0.0</v>
      </c>
      <c r="G69" s="13">
        <f>F69*69</f>
        <v>0</v>
      </c>
      <c r="H69" s="18" t="s">
        <v>16</v>
      </c>
    </row>
    <row r="70" spans="1:8" outlineLevel="1">
      <c r="A70" s="18">
        <v>63</v>
      </c>
      <c r="B70" s="9" t="s">
        <v>197</v>
      </c>
      <c r="C70" s="10" t="s">
        <v>198</v>
      </c>
      <c r="D70" s="10" t="s">
        <v>199</v>
      </c>
      <c r="E70" s="8" t="s">
        <v>15</v>
      </c>
      <c r="F70" s="15">
        <v>0.0</v>
      </c>
      <c r="G70" s="13">
        <f>F70*70</f>
        <v>0</v>
      </c>
      <c r="H70" s="18" t="s">
        <v>16</v>
      </c>
    </row>
    <row r="71" spans="1:8" outlineLevel="1">
      <c r="A71" s="18">
        <v>64</v>
      </c>
      <c r="B71" s="9" t="s">
        <v>200</v>
      </c>
      <c r="C71" s="10" t="s">
        <v>201</v>
      </c>
      <c r="D71" s="10" t="s">
        <v>202</v>
      </c>
      <c r="E71" s="8" t="s">
        <v>15</v>
      </c>
      <c r="F71" s="15">
        <v>110304.0</v>
      </c>
      <c r="G71" s="13">
        <f>F71*71</f>
        <v>7831584</v>
      </c>
      <c r="H71" s="18" t="s">
        <v>16</v>
      </c>
    </row>
    <row r="72" spans="1:8" outlineLevel="1">
      <c r="A72" s="18">
        <v>65</v>
      </c>
      <c r="B72" s="9" t="s">
        <v>203</v>
      </c>
      <c r="C72" s="10" t="s">
        <v>204</v>
      </c>
      <c r="D72" s="10" t="s">
        <v>205</v>
      </c>
      <c r="E72" s="8" t="s">
        <v>15</v>
      </c>
      <c r="F72" s="15">
        <v>0.0</v>
      </c>
      <c r="G72" s="13">
        <f>F72*72</f>
        <v>0</v>
      </c>
      <c r="H72" s="18" t="s">
        <v>16</v>
      </c>
    </row>
    <row r="73" spans="1:8" outlineLevel="1">
      <c r="A73" s="18">
        <v>66</v>
      </c>
      <c r="B73" s="9" t="s">
        <v>206</v>
      </c>
      <c r="C73" s="10" t="s">
        <v>207</v>
      </c>
      <c r="D73" s="10" t="s">
        <v>208</v>
      </c>
      <c r="E73" s="8" t="s">
        <v>15</v>
      </c>
      <c r="F73" s="15">
        <v>0.0</v>
      </c>
      <c r="G73" s="13">
        <f>F73*73</f>
        <v>0</v>
      </c>
      <c r="H73" s="18" t="s">
        <v>16</v>
      </c>
    </row>
    <row r="74" spans="1:8" outlineLevel="1">
      <c r="A74" s="18">
        <v>67</v>
      </c>
      <c r="B74" s="9" t="s">
        <v>209</v>
      </c>
      <c r="C74" s="10" t="s">
        <v>210</v>
      </c>
      <c r="D74" s="10" t="s">
        <v>211</v>
      </c>
      <c r="E74" s="8" t="s">
        <v>15</v>
      </c>
      <c r="F74" s="15">
        <v>75168.0</v>
      </c>
      <c r="G74" s="13">
        <f>F74*74</f>
        <v>5562432</v>
      </c>
      <c r="H74" s="18" t="s">
        <v>16</v>
      </c>
    </row>
    <row r="75" spans="1:8" outlineLevel="1">
      <c r="A75" s="18">
        <v>68</v>
      </c>
      <c r="B75" s="9" t="s">
        <v>212</v>
      </c>
      <c r="C75" s="10" t="s">
        <v>213</v>
      </c>
      <c r="D75" s="10" t="s">
        <v>214</v>
      </c>
      <c r="E75" s="8" t="s">
        <v>15</v>
      </c>
      <c r="F75" s="15">
        <v>168096.0</v>
      </c>
      <c r="G75" s="13">
        <f>F75*75</f>
        <v>12607200</v>
      </c>
      <c r="H75" s="18" t="s">
        <v>16</v>
      </c>
    </row>
    <row r="76" spans="1:8" outlineLevel="1">
      <c r="A76" s="18">
        <v>69</v>
      </c>
      <c r="B76" s="9" t="s">
        <v>215</v>
      </c>
      <c r="C76" s="10" t="s">
        <v>216</v>
      </c>
      <c r="D76" s="10" t="s">
        <v>217</v>
      </c>
      <c r="E76" s="8">
        <v>1000.0</v>
      </c>
      <c r="F76" s="15">
        <v>0.0</v>
      </c>
      <c r="G76" s="13">
        <f>F76*76</f>
        <v>0</v>
      </c>
      <c r="H76" s="18" t="s">
        <v>16</v>
      </c>
    </row>
    <row r="77" spans="1:8" outlineLevel="1">
      <c r="A77" s="18">
        <v>70</v>
      </c>
      <c r="B77" s="9" t="s">
        <v>218</v>
      </c>
      <c r="C77" s="10" t="s">
        <v>219</v>
      </c>
      <c r="D77" s="10" t="s">
        <v>220</v>
      </c>
      <c r="E77" s="8">
        <v>1000.0</v>
      </c>
      <c r="F77" s="15">
        <v>471407.0</v>
      </c>
      <c r="G77" s="13">
        <f>F77*77</f>
        <v>36298339</v>
      </c>
      <c r="H77" s="18" t="s">
        <v>16</v>
      </c>
    </row>
    <row r="78" spans="1:8" outlineLevel="1">
      <c r="A78" s="18">
        <v>71</v>
      </c>
      <c r="B78" s="9" t="s">
        <v>221</v>
      </c>
      <c r="C78" s="10" t="s">
        <v>222</v>
      </c>
      <c r="D78" s="10" t="s">
        <v>223</v>
      </c>
      <c r="E78" s="8">
        <v>1000.0</v>
      </c>
      <c r="F78" s="15">
        <v>106596.0</v>
      </c>
      <c r="G78" s="13">
        <f>F78*78</f>
        <v>8314488</v>
      </c>
      <c r="H78" s="18" t="s">
        <v>16</v>
      </c>
    </row>
    <row r="79" spans="1:8" outlineLevel="1">
      <c r="A79" s="18">
        <v>72</v>
      </c>
      <c r="B79" s="9" t="s">
        <v>224</v>
      </c>
      <c r="C79" s="10" t="s">
        <v>225</v>
      </c>
      <c r="D79" s="10" t="s">
        <v>226</v>
      </c>
      <c r="E79" s="8">
        <v>1000.0</v>
      </c>
      <c r="F79" s="15">
        <v>123130.0</v>
      </c>
      <c r="G79" s="13">
        <f>F79*79</f>
        <v>9727270</v>
      </c>
      <c r="H79" s="18" t="s">
        <v>16</v>
      </c>
    </row>
    <row r="80" spans="1:8" outlineLevel="1">
      <c r="A80" s="18">
        <v>73</v>
      </c>
      <c r="B80" s="9" t="s">
        <v>227</v>
      </c>
      <c r="C80" s="10" t="s">
        <v>228</v>
      </c>
      <c r="D80" s="10" t="s">
        <v>229</v>
      </c>
      <c r="E80" s="8">
        <v>1000.0</v>
      </c>
      <c r="F80" s="15">
        <v>0.0</v>
      </c>
      <c r="G80" s="13">
        <f>F80*80</f>
        <v>0</v>
      </c>
      <c r="H80" s="18" t="s">
        <v>16</v>
      </c>
    </row>
    <row r="81" spans="1:8" outlineLevel="1">
      <c r="A81" s="18">
        <v>74</v>
      </c>
      <c r="B81" s="9" t="s">
        <v>230</v>
      </c>
      <c r="C81" s="10" t="s">
        <v>231</v>
      </c>
      <c r="D81" s="10" t="s">
        <v>232</v>
      </c>
      <c r="E81" s="8">
        <v>1000.0</v>
      </c>
      <c r="F81" s="15">
        <v>502.0</v>
      </c>
      <c r="G81" s="13">
        <f>F81*81</f>
        <v>40662</v>
      </c>
      <c r="H81" s="18" t="s">
        <v>16</v>
      </c>
    </row>
    <row r="82" spans="1:8" outlineLevel="1">
      <c r="A82" s="18">
        <v>75</v>
      </c>
      <c r="B82" s="9" t="s">
        <v>233</v>
      </c>
      <c r="C82" s="10" t="s">
        <v>234</v>
      </c>
      <c r="D82" s="10" t="s">
        <v>235</v>
      </c>
      <c r="E82" s="8">
        <v>1000.0</v>
      </c>
      <c r="F82" s="15">
        <v>320.0</v>
      </c>
      <c r="G82" s="13">
        <f>F82*82</f>
        <v>26240</v>
      </c>
      <c r="H82" s="18" t="s">
        <v>16</v>
      </c>
    </row>
    <row r="83" spans="1:8" outlineLevel="1">
      <c r="A83" s="18">
        <v>76</v>
      </c>
      <c r="B83" s="9" t="s">
        <v>236</v>
      </c>
      <c r="C83" s="10" t="s">
        <v>237</v>
      </c>
      <c r="D83" s="10" t="s">
        <v>238</v>
      </c>
      <c r="E83" s="8">
        <v>1000.0</v>
      </c>
      <c r="F83" s="15">
        <v>161.0</v>
      </c>
      <c r="G83" s="13">
        <f>F83*83</f>
        <v>13363</v>
      </c>
      <c r="H83" s="18" t="s">
        <v>16</v>
      </c>
    </row>
    <row r="84" spans="1:8" outlineLevel="1">
      <c r="A84" s="18">
        <v>77</v>
      </c>
      <c r="B84" s="9" t="s">
        <v>239</v>
      </c>
      <c r="C84" s="10" t="s">
        <v>240</v>
      </c>
      <c r="D84" s="10" t="s">
        <v>241</v>
      </c>
      <c r="E84" s="8">
        <v>1000.0</v>
      </c>
      <c r="F84" s="15">
        <v>320.0</v>
      </c>
      <c r="G84" s="13">
        <f>F84*84</f>
        <v>26880</v>
      </c>
      <c r="H84" s="18" t="s">
        <v>16</v>
      </c>
    </row>
    <row r="85" spans="1:8" outlineLevel="1">
      <c r="A85" s="18">
        <v>78</v>
      </c>
      <c r="B85" s="9" t="s">
        <v>242</v>
      </c>
      <c r="C85" s="10" t="s">
        <v>243</v>
      </c>
      <c r="D85" s="10" t="s">
        <v>244</v>
      </c>
      <c r="E85" s="8">
        <v>1000.0</v>
      </c>
      <c r="F85" s="15">
        <v>320.0</v>
      </c>
      <c r="G85" s="13">
        <f>F85*85</f>
        <v>27200</v>
      </c>
      <c r="H85" s="18" t="s">
        <v>16</v>
      </c>
    </row>
    <row r="86" spans="1:8" outlineLevel="1">
      <c r="A86" s="18">
        <v>79</v>
      </c>
      <c r="B86" s="9" t="s">
        <v>245</v>
      </c>
      <c r="C86" s="10" t="s">
        <v>246</v>
      </c>
      <c r="D86" s="10" t="s">
        <v>247</v>
      </c>
      <c r="E86" s="8">
        <v>1000.0</v>
      </c>
      <c r="F86" s="15">
        <v>320.0</v>
      </c>
      <c r="G86" s="13">
        <f>F86*86</f>
        <v>27520</v>
      </c>
      <c r="H86" s="18" t="s">
        <v>16</v>
      </c>
    </row>
    <row r="87" spans="1:8" outlineLevel="1">
      <c r="A87" s="18">
        <v>80</v>
      </c>
      <c r="B87" s="9" t="s">
        <v>248</v>
      </c>
      <c r="C87" s="10" t="s">
        <v>249</v>
      </c>
      <c r="D87" s="10" t="s">
        <v>250</v>
      </c>
      <c r="E87" s="8">
        <v>1000.0</v>
      </c>
      <c r="F87" s="15">
        <v>320.0</v>
      </c>
      <c r="G87" s="13">
        <f>F87*87</f>
        <v>27840</v>
      </c>
      <c r="H87" s="18" t="s">
        <v>16</v>
      </c>
    </row>
    <row r="88" spans="1:8" outlineLevel="1">
      <c r="A88" s="18">
        <v>81</v>
      </c>
      <c r="B88" s="9" t="s">
        <v>251</v>
      </c>
      <c r="C88" s="10" t="s">
        <v>252</v>
      </c>
      <c r="D88" s="10" t="s">
        <v>253</v>
      </c>
      <c r="E88" s="8">
        <v>1000.0</v>
      </c>
      <c r="F88" s="15">
        <v>440.0</v>
      </c>
      <c r="G88" s="13">
        <f>F88*88</f>
        <v>38720</v>
      </c>
      <c r="H88" s="18" t="s">
        <v>16</v>
      </c>
    </row>
    <row r="89" spans="1:8" outlineLevel="1">
      <c r="A89" s="18">
        <v>82</v>
      </c>
      <c r="B89" s="9" t="s">
        <v>254</v>
      </c>
      <c r="C89" s="10" t="s">
        <v>255</v>
      </c>
      <c r="D89" s="10" t="s">
        <v>256</v>
      </c>
      <c r="E89" s="8">
        <v>1000.0</v>
      </c>
      <c r="F89" s="15">
        <v>653.0</v>
      </c>
      <c r="G89" s="13">
        <f>F89*89</f>
        <v>58117</v>
      </c>
      <c r="H89" s="18" t="s">
        <v>16</v>
      </c>
    </row>
    <row r="90" spans="1:8" outlineLevel="1">
      <c r="A90" s="18">
        <v>83</v>
      </c>
      <c r="B90" s="9" t="s">
        <v>257</v>
      </c>
      <c r="C90" s="10" t="s">
        <v>258</v>
      </c>
      <c r="D90" s="10" t="s">
        <v>259</v>
      </c>
      <c r="E90" s="8">
        <v>1000.0</v>
      </c>
      <c r="F90" s="15">
        <v>57.0</v>
      </c>
      <c r="G90" s="13">
        <f>F90*90</f>
        <v>5130</v>
      </c>
      <c r="H90" s="18" t="s">
        <v>16</v>
      </c>
    </row>
    <row r="91" spans="1:8" outlineLevel="1">
      <c r="A91" s="18">
        <v>84</v>
      </c>
      <c r="B91" s="9" t="s">
        <v>260</v>
      </c>
      <c r="C91" s="10" t="s">
        <v>261</v>
      </c>
      <c r="D91" s="10" t="s">
        <v>262</v>
      </c>
      <c r="E91" s="8">
        <v>1000.0</v>
      </c>
      <c r="F91" s="15">
        <v>57.0</v>
      </c>
      <c r="G91" s="13">
        <f>F91*91</f>
        <v>5187</v>
      </c>
      <c r="H91" s="18" t="s">
        <v>16</v>
      </c>
    </row>
    <row r="92" spans="1:8" outlineLevel="1">
      <c r="A92" s="18">
        <v>85</v>
      </c>
      <c r="B92" s="9" t="s">
        <v>263</v>
      </c>
      <c r="C92" s="10" t="s">
        <v>264</v>
      </c>
      <c r="D92" s="10" t="s">
        <v>265</v>
      </c>
      <c r="E92" s="8">
        <v>1000.0</v>
      </c>
      <c r="F92" s="15">
        <v>57.0</v>
      </c>
      <c r="G92" s="13">
        <f>F92*92</f>
        <v>5244</v>
      </c>
      <c r="H92" s="18" t="s">
        <v>16</v>
      </c>
    </row>
    <row r="93" spans="1:8" outlineLevel="1">
      <c r="A93" s="18">
        <v>86</v>
      </c>
      <c r="B93" s="9" t="s">
        <v>266</v>
      </c>
      <c r="C93" s="10" t="s">
        <v>267</v>
      </c>
      <c r="D93" s="10" t="s">
        <v>268</v>
      </c>
      <c r="E93" s="8">
        <v>1000.0</v>
      </c>
      <c r="F93" s="15">
        <v>57.0</v>
      </c>
      <c r="G93" s="13">
        <f>F93*93</f>
        <v>5301</v>
      </c>
      <c r="H93" s="18" t="s">
        <v>16</v>
      </c>
    </row>
    <row r="94" spans="1:8" outlineLevel="1">
      <c r="A94" s="18">
        <v>87</v>
      </c>
      <c r="B94" s="9" t="s">
        <v>269</v>
      </c>
      <c r="C94" s="10" t="s">
        <v>270</v>
      </c>
      <c r="D94" s="10" t="s">
        <v>271</v>
      </c>
      <c r="E94" s="8">
        <v>1000.0</v>
      </c>
      <c r="F94" s="15">
        <v>57.0</v>
      </c>
      <c r="G94" s="13">
        <f>F94*94</f>
        <v>5358</v>
      </c>
      <c r="H94" s="18" t="s">
        <v>16</v>
      </c>
    </row>
    <row r="95" spans="1:8" outlineLevel="1">
      <c r="A95" s="18">
        <v>88</v>
      </c>
      <c r="B95" s="9" t="s">
        <v>272</v>
      </c>
      <c r="C95" s="10" t="s">
        <v>273</v>
      </c>
      <c r="D95" s="10" t="s">
        <v>274</v>
      </c>
      <c r="E95" s="8">
        <v>1000.0</v>
      </c>
      <c r="F95" s="15">
        <v>57.0</v>
      </c>
      <c r="G95" s="13">
        <f>F95*95</f>
        <v>5415</v>
      </c>
      <c r="H95" s="18" t="s">
        <v>16</v>
      </c>
    </row>
    <row r="96" spans="1:8" outlineLevel="1">
      <c r="A96" s="18">
        <v>89</v>
      </c>
      <c r="B96" s="9" t="s">
        <v>275</v>
      </c>
      <c r="C96" s="10" t="s">
        <v>276</v>
      </c>
      <c r="D96" s="10" t="s">
        <v>277</v>
      </c>
      <c r="E96" s="8">
        <v>1000.0</v>
      </c>
      <c r="F96" s="15">
        <v>57.0</v>
      </c>
      <c r="G96" s="13">
        <f>F96*96</f>
        <v>5472</v>
      </c>
      <c r="H96" s="18" t="s">
        <v>16</v>
      </c>
    </row>
    <row r="97" spans="1:8" outlineLevel="1">
      <c r="A97" s="18">
        <v>90</v>
      </c>
      <c r="B97" s="9" t="s">
        <v>278</v>
      </c>
      <c r="C97" s="10" t="s">
        <v>279</v>
      </c>
      <c r="D97" s="10" t="s">
        <v>280</v>
      </c>
      <c r="E97" s="8">
        <v>1000.0</v>
      </c>
      <c r="F97" s="15">
        <v>57.0</v>
      </c>
      <c r="G97" s="13">
        <f>F97*97</f>
        <v>5529</v>
      </c>
      <c r="H97" s="18" t="s">
        <v>16</v>
      </c>
    </row>
    <row r="98" spans="1:8" outlineLevel="1">
      <c r="A98" s="18">
        <v>91</v>
      </c>
      <c r="B98" s="9" t="s">
        <v>281</v>
      </c>
      <c r="C98" s="10" t="s">
        <v>282</v>
      </c>
      <c r="D98" s="10" t="s">
        <v>283</v>
      </c>
      <c r="E98" s="8">
        <v>1000.0</v>
      </c>
      <c r="F98" s="15">
        <v>116471.0</v>
      </c>
      <c r="G98" s="13">
        <f>F98*98</f>
        <v>11414158</v>
      </c>
      <c r="H98" s="18" t="s">
        <v>16</v>
      </c>
    </row>
    <row r="99" spans="1:8" outlineLevel="1">
      <c r="A99" s="18">
        <v>92</v>
      </c>
      <c r="B99" s="9" t="s">
        <v>284</v>
      </c>
      <c r="C99" s="10" t="s">
        <v>285</v>
      </c>
      <c r="D99" s="10" t="s">
        <v>286</v>
      </c>
      <c r="E99" s="8">
        <v>1000.0</v>
      </c>
      <c r="F99" s="15">
        <v>5938.0</v>
      </c>
      <c r="G99" s="13">
        <f>F99*99</f>
        <v>587862</v>
      </c>
      <c r="H99" s="18" t="s">
        <v>16</v>
      </c>
    </row>
    <row r="100" spans="1:8" outlineLevel="1">
      <c r="A100" s="18">
        <v>93</v>
      </c>
      <c r="B100" s="9" t="s">
        <v>287</v>
      </c>
      <c r="C100" s="10" t="s">
        <v>288</v>
      </c>
      <c r="D100" s="10" t="s">
        <v>289</v>
      </c>
      <c r="E100" s="8">
        <v>1000.0</v>
      </c>
      <c r="F100" s="15">
        <v>4601.0</v>
      </c>
      <c r="G100" s="13">
        <f>F100*100</f>
        <v>460100</v>
      </c>
      <c r="H100" s="18" t="s">
        <v>16</v>
      </c>
    </row>
    <row r="101" spans="1:8">
      <c r="F101" s="7" t="s">
        <v>290</v>
      </c>
      <c r="G101" s="20">
        <f>SUM(G6:G100)</f>
        <v>212307888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7:B99"/>
  <mergeCells>
    <mergeCell ref="B1:F1"/>
    <mergeCell ref="A6:H6"/>
  </mergeCells>
  <hyperlinks>
    <hyperlink ref="B2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5" r:id="rId_hyperlink_9"/>
    <hyperlink ref="D16" r:id="rId_hyperlink_10"/>
    <hyperlink ref="D17" r:id="rId_hyperlink_11"/>
    <hyperlink ref="D18" r:id="rId_hyperlink_12"/>
    <hyperlink ref="D19" r:id="rId_hyperlink_13"/>
    <hyperlink ref="D20" r:id="rId_hyperlink_14"/>
    <hyperlink ref="D21" r:id="rId_hyperlink_15"/>
    <hyperlink ref="D22" r:id="rId_hyperlink_16"/>
    <hyperlink ref="D23" r:id="rId_hyperlink_17"/>
    <hyperlink ref="D24" r:id="rId_hyperlink_18"/>
    <hyperlink ref="D25" r:id="rId_hyperlink_19"/>
    <hyperlink ref="D26" r:id="rId_hyperlink_20"/>
    <hyperlink ref="D27" r:id="rId_hyperlink_21"/>
    <hyperlink ref="D28" r:id="rId_hyperlink_22"/>
    <hyperlink ref="D29" r:id="rId_hyperlink_23"/>
    <hyperlink ref="D30" r:id="rId_hyperlink_24"/>
    <hyperlink ref="D31" r:id="rId_hyperlink_25"/>
    <hyperlink ref="D32" r:id="rId_hyperlink_26"/>
    <hyperlink ref="D33" r:id="rId_hyperlink_27"/>
    <hyperlink ref="D34" r:id="rId_hyperlink_28"/>
    <hyperlink ref="D35" r:id="rId_hyperlink_29"/>
    <hyperlink ref="D36" r:id="rId_hyperlink_30"/>
    <hyperlink ref="D37" r:id="rId_hyperlink_31"/>
    <hyperlink ref="D38" r:id="rId_hyperlink_32"/>
    <hyperlink ref="D39" r:id="rId_hyperlink_33"/>
    <hyperlink ref="D40" r:id="rId_hyperlink_34"/>
    <hyperlink ref="D41" r:id="rId_hyperlink_35"/>
    <hyperlink ref="D42" r:id="rId_hyperlink_36"/>
    <hyperlink ref="D43" r:id="rId_hyperlink_37"/>
    <hyperlink ref="D44" r:id="rId_hyperlink_38"/>
    <hyperlink ref="D45" r:id="rId_hyperlink_39"/>
    <hyperlink ref="D46" r:id="rId_hyperlink_40"/>
    <hyperlink ref="D47" r:id="rId_hyperlink_41"/>
    <hyperlink ref="D48" r:id="rId_hyperlink_42"/>
    <hyperlink ref="D49" r:id="rId_hyperlink_43"/>
    <hyperlink ref="D50" r:id="rId_hyperlink_44"/>
    <hyperlink ref="D51" r:id="rId_hyperlink_45"/>
    <hyperlink ref="D52" r:id="rId_hyperlink_46"/>
    <hyperlink ref="D53" r:id="rId_hyperlink_47"/>
    <hyperlink ref="D54" r:id="rId_hyperlink_48"/>
    <hyperlink ref="D55" r:id="rId_hyperlink_49"/>
    <hyperlink ref="D56" r:id="rId_hyperlink_50"/>
    <hyperlink ref="D57" r:id="rId_hyperlink_51"/>
    <hyperlink ref="D58" r:id="rId_hyperlink_52"/>
    <hyperlink ref="D59" r:id="rId_hyperlink_53"/>
    <hyperlink ref="D60" r:id="rId_hyperlink_54"/>
    <hyperlink ref="D61" r:id="rId_hyperlink_55"/>
    <hyperlink ref="D62" r:id="rId_hyperlink_56"/>
    <hyperlink ref="D63" r:id="rId_hyperlink_57"/>
    <hyperlink ref="D64" r:id="rId_hyperlink_58"/>
    <hyperlink ref="D65" r:id="rId_hyperlink_59"/>
    <hyperlink ref="D66" r:id="rId_hyperlink_60"/>
    <hyperlink ref="D67" r:id="rId_hyperlink_61"/>
    <hyperlink ref="D68" r:id="rId_hyperlink_62"/>
    <hyperlink ref="D69" r:id="rId_hyperlink_63"/>
    <hyperlink ref="D70" r:id="rId_hyperlink_64"/>
    <hyperlink ref="D71" r:id="rId_hyperlink_65"/>
    <hyperlink ref="D72" r:id="rId_hyperlink_66"/>
    <hyperlink ref="D73" r:id="rId_hyperlink_67"/>
    <hyperlink ref="D74" r:id="rId_hyperlink_68"/>
    <hyperlink ref="D75" r:id="rId_hyperlink_69"/>
    <hyperlink ref="D76" r:id="rId_hyperlink_70"/>
    <hyperlink ref="D77" r:id="rId_hyperlink_71"/>
    <hyperlink ref="D78" r:id="rId_hyperlink_72"/>
    <hyperlink ref="D79" r:id="rId_hyperlink_73"/>
    <hyperlink ref="D80" r:id="rId_hyperlink_74"/>
    <hyperlink ref="D81" r:id="rId_hyperlink_75"/>
    <hyperlink ref="D82" r:id="rId_hyperlink_76"/>
    <hyperlink ref="D83" r:id="rId_hyperlink_77"/>
    <hyperlink ref="D84" r:id="rId_hyperlink_78"/>
    <hyperlink ref="D85" r:id="rId_hyperlink_79"/>
    <hyperlink ref="D86" r:id="rId_hyperlink_80"/>
    <hyperlink ref="D87" r:id="rId_hyperlink_81"/>
    <hyperlink ref="D88" r:id="rId_hyperlink_82"/>
    <hyperlink ref="D89" r:id="rId_hyperlink_83"/>
    <hyperlink ref="D90" r:id="rId_hyperlink_84"/>
    <hyperlink ref="D91" r:id="rId_hyperlink_85"/>
    <hyperlink ref="D92" r:id="rId_hyperlink_86"/>
    <hyperlink ref="D93" r:id="rId_hyperlink_87"/>
    <hyperlink ref="D94" r:id="rId_hyperlink_88"/>
    <hyperlink ref="D95" r:id="rId_hyperlink_89"/>
    <hyperlink ref="D96" r:id="rId_hyperlink_90"/>
    <hyperlink ref="D97" r:id="rId_hyperlink_91"/>
    <hyperlink ref="D98" r:id="rId_hyperlink_92"/>
    <hyperlink ref="D99" r:id="rId_hyperlink_93"/>
    <hyperlink ref="D100" r:id="rId_hyperlink_94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https://him-auto.ru/</dc:creator>
  <cp:lastModifiedBy>https://him-auto.ru/</cp:lastModifiedBy>
  <dcterms:created xsi:type="dcterms:W3CDTF">2026-11-02T00:35:18+03:00</dcterms:created>
  <dcterms:modified xsi:type="dcterms:W3CDTF">2026-11-02T00:35:18+03:00</dcterms:modified>
  <dc:title>Документ Office 2007 XLSX</dc:title>
  <dc:description>Этот документ был сгенерирован на сайте https://him-auto.ru/</dc:description>
  <dc:subject>Прайс-лист</dc:subject>
  <cp:keywords/>
  <cp:category/>
</cp:coreProperties>
</file>