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'Прайс-лист'!$B$7:$B$625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<sst xmlns="http://schemas.openxmlformats.org/spreadsheetml/2006/main" uniqueCount="1858">
  <si>
    <t>Прайс-лист</t>
  </si>
  <si>
    <t>https://him-auto.ru/</t>
  </si>
  <si>
    <t>Актуальность прайса на: 2026-11-01 23:42:54</t>
  </si>
  <si>
    <t>Дезинфекция оборудования, станции и расходные материалы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</si>
  <si>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</si>
  <si>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</si>
  <si>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</si>
  <si>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</si>
  <si>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</si>
  <si>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</si>
  <si>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</si>
  <si>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</si>
  <si>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DFN001-0021</t>
  </si>
  <si>
    <t>AquaUni H 1л (специальное средство для антимикробной обработки поверхностей)</t>
  </si>
  <si>
    <t>https://him-auto.ru/dezinfekciya-oborudovaniya-stancii-i-rashodnye-materialy/aquauni-h-1l-specialnoe-sredstvo-dlya-antimikrobnoj-obrabotki-poverhnostej/</t>
  </si>
  <si>
    <t>руб.</t>
  </si>
  <si>
    <t>DFN005-0021</t>
  </si>
  <si>
    <t>AquaUni H 5л (специальное средство для антимикробной обработки поверхностей)</t>
  </si>
  <si>
    <t>https://him-auto.ru/dezinfekciya-oborudovaniya-stancii-i-rashodnye-materialy/aquauni-h-5l-specialnoe-sredstvo-dlya-antimikrobnoj-obrabotki-poverhnostej/</t>
  </si>
  <si>
    <t>KES 60/15</t>
  </si>
  <si>
    <t>KES 60/15 Установка автоматической мойки конвейерных линий</t>
  </si>
  <si>
    <t>https://him-auto.ru/dezinfekciya-oborudovaniya-stancii-i-rashodnye-materialy/kes-6015-ustanovka-avtomaticheskoj-mojki-konvejernyh-linij/</t>
  </si>
  <si>
    <t>KES-225/20</t>
  </si>
  <si>
    <t>KES-225/20 Установка автоматической мойки конвейерных линий (KES-90/20)</t>
  </si>
  <si>
    <t>https://him-auto.ru/dezinfekciya-oborudovaniya-stancii-i-rashodnye-materialy/kes-22520-ustanovka-avtomaticheskoj-mojki-konvejernyh-linij-kes-9020/</t>
  </si>
  <si>
    <t>KES-375/20</t>
  </si>
  <si>
    <t>KES-375/20 Установка автоматической мойки конвейерных линий (KES-180/20)</t>
  </si>
  <si>
    <t>https://him-auto.ru/dezinfekciya-oborudovaniya-stancii-i-rashodnye-materialy/kes-37520-ustanovka-avtomaticheskoj-mojki-konvejernyh-linij-kes-18020/</t>
  </si>
  <si>
    <t>MPC-200-850/P</t>
  </si>
  <si>
    <t>MPC-200-850/P Модуль паровой очистки подвижный</t>
  </si>
  <si>
    <t>https://him-auto.ru/dezinfekciya-oborudovaniya-stancii-i-rashodnye-materialy/mpc-200-850p-modul-parovoj-ochistki-podvizhnyj/</t>
  </si>
  <si>
    <t>78000351</t>
  </si>
  <si>
    <t>SWP-1000 Установка для ручной мойки фартуков и подошвы</t>
  </si>
  <si>
    <t>https://him-auto.ru/dezinfekciya-oborudovaniya-stancii-i-rashodnye-materialy/swp-1000-ustanovka-dlya-ruchnoj-mojki-fartukov-i-podoshvy/</t>
  </si>
  <si>
    <t>UBB 0003 E1AG</t>
  </si>
  <si>
    <t>UBB 0003 E1AG. Одноосевая моющая головка (реактивное движение) 180° вверх, 1/2'' BSP, PTFE</t>
  </si>
  <si>
    <t>https://him-auto.ru/dezinfekciya-oborudovaniya-stancii-i-rashodnye-materialy/ubb-0003-e1ag-odnoosevaya-moyushchaya-golovka-reaktivnoe-dvizhenie-180°-vverh-12-bsp-ptfe/</t>
  </si>
  <si>
    <t>UBF A160 B31AG</t>
  </si>
  <si>
    <t>UBF A160 B31AG. Одноосевая моющая головки (реактивное движение) 180° вверх, 1/2 BSP, AISI 316L</t>
  </si>
  <si>
    <t>https://him-auto.ru/dezinfekciya-oborudovaniya-stancii-i-rashodnye-materialy/ubf-a160-b31ag-odnoosevaya-moyushchaya-golovki-reaktivnoe-dvizhenie-180°-vverh-12-bsp-aisi-316l/</t>
  </si>
  <si>
    <t>UBF A160 B31BG</t>
  </si>
  <si>
    <t>UBF A160 B31BG. Одноосевая моющая головки (реактивное движение) 180° вниз, 1/2 BSP, AISI 316L</t>
  </si>
  <si>
    <t>https://him-auto.ru/dezinfekciya-oborudovaniya-stancii-i-rashodnye-materialy/ubf-a160-b31bg-odnoosevaya-moyushchaya-golovki-reaktivnoe-dvizhenie-180°-vniz-12-bsp-aisi-316l/</t>
  </si>
  <si>
    <t>UBF A160 D82AG</t>
  </si>
  <si>
    <t>UBF A160 D82AG. Одноосевая моющая головки (реактивное движение) 180° вверх, 1/2 BSP, PVDF</t>
  </si>
  <si>
    <t>https://him-auto.ru/dezinfekciya-oborudovaniya-stancii-i-rashodnye-materialy/ubf-a160-d82ag-odnoosevaya-moyushchaya-golovki-reaktivnoe-dvizhenie-180°-vverh-12-bsp-pvdf/</t>
  </si>
  <si>
    <t>UBF A160 D82BG</t>
  </si>
  <si>
    <t>UBF A160 D82BG. Одноосевая моющая головки (реактивное движение) 180° вниз, 1/2 BSP, PVDF</t>
  </si>
  <si>
    <t>https://him-auto.ru/dezinfekciya-oborudovaniya-stancii-i-rashodnye-materialy/ubf-a160-d82bg-odnoosevaya-moyushchaya-golovki-reaktivnoe-dvizhenie-180°-vniz-12-bsp-pvdf/</t>
  </si>
  <si>
    <t>UBF A250 B31EG</t>
  </si>
  <si>
    <t>UBF A250 B31EG. Одноосевая моющая головки (реактивное движение) 360°, 1/2 BSP, AISI 316L</t>
  </si>
  <si>
    <t>https://him-auto.ru/dezinfekciya-oborudovaniya-stancii-i-rashodnye-materialy/ubf-a250-b31eg-odnoosevaya-moyushchaya-golovki-reaktivnoe-dvizhenie-360°-12-bsp-aisi-316l/</t>
  </si>
  <si>
    <t>UBF A250 D82BG</t>
  </si>
  <si>
    <t>UBF A250 D82BG. Одноосевая моющая головки (реактивное движение) 180° вниз, 1/2 BSP, PVDF</t>
  </si>
  <si>
    <t>https://him-auto.ru/dezinfekciya-oborudovaniya-stancii-i-rashodnye-materialy/ubf-a250-d82bg-odnoosevaya-moyushchaya-golovki-reaktivnoe-dvizhenie-180°-vniz-12-bsp-pvdf/</t>
  </si>
  <si>
    <t>UBF A250 D82EG</t>
  </si>
  <si>
    <t>UBF A250 D82EG. Одноосевая моющая головки (реактивное движение) 360°, 1/2 BSP, PVDF</t>
  </si>
  <si>
    <t>https://him-auto.ru/dezinfekciya-oborudovaniya-stancii-i-rashodnye-materialy/ubf-a250-d82eg-odnoosevaya-moyushchaya-golovki-reaktivnoe-dvizhenie-360°-12-bsp-pvdf/</t>
  </si>
  <si>
    <t>UBT S445 B31LG</t>
  </si>
  <si>
    <t>UBT S445 B31LG. Двухосевая моющая головка (длинные сопла), принудительная передача, AISI 316L</t>
  </si>
  <si>
    <t>https://him-auto.ru/dezinfekciya-oborudovaniya-stancii-i-rashodnye-materialy/ubt-s445-b31lg-dvuhosevaya-moyushchaya-golovka-dlinnye-sopla-prinuditelnaya-peredacha-aisi-316l/</t>
  </si>
  <si>
    <t>UBT S445 B31СG</t>
  </si>
  <si>
    <t>UBT S445 B31СG. Двухосевая моющая головка (короткие сопла), принудительная передача, AISI 316L</t>
  </si>
  <si>
    <t>https://him-auto.ru/dezinfekciya-oborudovaniya-stancii-i-rashodnye-materialy/ubt-s445-b31sg-dvuhosevaya-moyushchaya-golovka-korotkie-sopla-prinuditelnaya-peredacha-aisi-316l/</t>
  </si>
  <si>
    <t>UBT S460 B31LG</t>
  </si>
  <si>
    <t>UBT S460 B31LG. Двухосевая моющая головка (длинные сопла), принудительная передача, AISI 316L</t>
  </si>
  <si>
    <t>https://him-auto.ru/dezinfekciya-oborudovaniya-stancii-i-rashodnye-materialy/ubt-s460-b31lg-dvuhosevaya-moyushchaya-golovka-dlinnye-sopla-prinuditelnaya-peredacha-aisi-316l/</t>
  </si>
  <si>
    <t>UBT S460 B31СG</t>
  </si>
  <si>
    <t>UBT S460 B31СG. Двухосевая моющая головка (короткие сопла), принудительная передача, AISI 316L</t>
  </si>
  <si>
    <t>https://him-auto.ru/dezinfekciya-oborudovaniya-stancii-i-rashodnye-materialy/ubt-s460-b31sg-dvuhosevaya-moyushchaya-golovka-korotkie-sopla-prinuditelnaya-peredacha-aisi-316l/</t>
  </si>
  <si>
    <t>UBX A40S B31CG</t>
  </si>
  <si>
    <t>UBX A40S B31CG. Одноосевая моющая головка (реактивное движение) 270° вверх, 1/2 BSP, AISI 316L</t>
  </si>
  <si>
    <t>https://him-auto.ru/dezinfekciya-oborudovaniya-stancii-i-rashodnye-materialy/ubx-a40s-b31cg-odnoosevaya-moyushchaya-golovka-reaktivnoe-dvizhenie-270°-vverh-12-bsp-aisi-316l/</t>
  </si>
  <si>
    <t>KOMETADEZ</t>
  </si>
  <si>
    <t>Автодезпост в сборе для автоматической дезинфекции транспорта</t>
  </si>
  <si>
    <t>https://him-auto.ru/dezinfekciya-oborudovaniya-stancii-i-rashodnye-materialy/avtodezpost-v-sbore-dlya-avtomaticheskoj-dezinfekcii-transporta/</t>
  </si>
  <si>
    <t>KOMETA DEZ1,5</t>
  </si>
  <si>
    <t>Автодезпост в сборе для автоматической дезинфекции транспорта (исполнение высотой 1,5 метра)</t>
  </si>
  <si>
    <t>https://him-auto.ru/dezinfekciya-oborudovaniya-stancii-i-rashodnye-materialy/avtodezpost-v-sbore-dlya-avtomaticheskoj-dezinfekcii-transporta-ispolnenie-vysotoj-15-metra/</t>
  </si>
  <si>
    <t>KOMETA DEZ</t>
  </si>
  <si>
    <t>Автодезпост в сборе для автоматической дезинфекции транспорта (исполнение высотой 4,5 метра)</t>
  </si>
  <si>
    <t>https://him-auto.ru/dezinfekciya-oborudovaniya-stancii-i-rashodnye-materialy/avtodezpost-v-sbore-dlya-avtomaticheskoj-dezinfekcii-transporta-ispolnenie-vysotoj-45-metra/</t>
  </si>
  <si>
    <t>21901082008</t>
  </si>
  <si>
    <t>Аккумуляторный электрический распылитель ELETTRO-08L бак 8 литров</t>
  </si>
  <si>
    <t>https://him-auto.ru/dezinfekciya-oborudovaniya-stancii-i-rashodnye-materialy/akkumulyatornyj-ehlektricheskij-raspylitel-elettro-08l-bak-8-litrov/</t>
  </si>
  <si>
    <t>21901082015</t>
  </si>
  <si>
    <t>Аккумуляторный электрический распылитель ELETTRO-15L бак 15 литров</t>
  </si>
  <si>
    <t>https://him-auto.ru/dezinfekciya-oborudovaniya-stancii-i-rashodnye-materialy/akkumulyatornyj-ehlektricheskij-raspylitel-elettro-15l-bak-15-litrov/</t>
  </si>
  <si>
    <t>219201700LT</t>
  </si>
  <si>
    <t>Аккумуляторный электрический распылитель ELETTRO-16 L бак 16 литров</t>
  </si>
  <si>
    <t>https://him-auto.ru/dezinfekciya-oborudovaniya-stancii-i-rashodnye-materialy/akkumulyatornyj-ehlektricheskij-raspylitel-elettro-16-l-bak-16-litrov/</t>
  </si>
  <si>
    <t>219201700EL</t>
  </si>
  <si>
    <t>Аккумуляторный электрический распылитель ELETTRO-16 бак 16 литров</t>
  </si>
  <si>
    <t>https://him-auto.ru/dezinfekciya-oborudovaniya-stancii-i-rashodnye-materialy/akkumulyatornyj-ehlektricheskij-raspylitel-elettro-16-bak-16-litrov/</t>
  </si>
  <si>
    <t>7012000500</t>
  </si>
  <si>
    <t>Аккумуляторный электрический распылитель TB22, бак 22 л.</t>
  </si>
  <si>
    <t>https://him-auto.ru/dezinfekciya-oborudovaniya-stancii-i-rashodnye-materialy/akkumulyatornyj-ehlektricheskij-raspylitel-tb22-bak-22-l/</t>
  </si>
  <si>
    <t>7012000400</t>
  </si>
  <si>
    <t>Аккумуляторный электрический распылитель ранцевый KB14, бак 14 л.</t>
  </si>
  <si>
    <t>https://him-auto.ru/dezinfekciya-oborudovaniya-stancii-i-rashodnye-materialy/akkumulyatornyj-ehlektricheskij-raspylitel-rancevyj-kb14-bak-14-l/</t>
  </si>
  <si>
    <t>7012000300</t>
  </si>
  <si>
    <t>Аккумуляторный электрический распылитель ранцевый SB7.5 , бак 7,5 л.</t>
  </si>
  <si>
    <t>https://him-auto.ru/dezinfekciya-oborudovaniya-stancii-i-rashodnye-materialy/akkumulyatornyj-ehlektricheskij-raspylitel-rancevyj-sb75-bak-75-l/</t>
  </si>
  <si>
    <t>KES V0</t>
  </si>
  <si>
    <t>Базовая платформа в корпусе KES V0</t>
  </si>
  <si>
    <t>https://him-auto.ru/dezinfekciya-oborudovaniya-stancii-i-rashodnye-materialy/bazovaya-platforma-v-korpuse-kes-v0/</t>
  </si>
  <si>
    <t>AVMK 100 1/2</t>
  </si>
  <si>
    <t>Барабан (под 100м, нерж, настенный, вход 1/2 г., выход 1/2 г.) без поворотного фитинга</t>
  </si>
  <si>
    <t>https://him-auto.ru/dezinfekciya-oborudovaniya-stancii-i-rashodnye-materialy/baraban-pod-100m-nerzh-nastennyj-vhod-12-g-vyhod-12-g-bez-povorotnogo-fitinga/</t>
  </si>
  <si>
    <t>AVMK 100</t>
  </si>
  <si>
    <t>Барабан (под 100м, нерж, настенный, вход 1/4 г., выход 1/4 г.) без поворотного фитинга</t>
  </si>
  <si>
    <t>https://him-auto.ru/dezinfekciya-oborudovaniya-stancii-i-rashodnye-materialy/baraban-pod-100m-nerzh-nastennyj-vhod-14-g-vyhod-14-g-bez-povorotnogo-fitinga/</t>
  </si>
  <si>
    <t>AVMK 50 1/2</t>
  </si>
  <si>
    <t>Барабан (под 50м, нерж, настенный, вход 1/2 г., выход 1/2 г.) без поворотного фитинга</t>
  </si>
  <si>
    <t>https://him-auto.ru/dezinfekciya-oborudovaniya-stancii-i-rashodnye-materialy/baraban-pod-50m-nerzh-nastennyj-vhod-12-g-vyhod-12-g-bez-povorotnogo-fitinga/</t>
  </si>
  <si>
    <t>AVMK 50</t>
  </si>
  <si>
    <t>Барабан (под 50м, нерж, настенный, вход 1/4 г., выход 1/4 г.) без поворотного фитинга</t>
  </si>
  <si>
    <t>https://him-auto.ru/dezinfekciya-oborudovaniya-stancii-i-rashodnye-materialy/baraban-pod-50m-nerzh-nastennyj-vhod-14-g-vyhod-14-g-bez-povorotnogo-fitinga/</t>
  </si>
  <si>
    <t>29.0380.100-BOM</t>
  </si>
  <si>
    <t>Барабан 250 бар, (под 100м РВД DN8) на тележке 2 колеса, SW 90, вход 22*1,5 ш. вsход 22*1,5 ш.</t>
  </si>
  <si>
    <t>https://him-auto.ru/dezinfekciya-oborudovaniya-stancii-i-rashodnye-materialy/baraban-250-bar-pod-100m-rvd-dn8-na-telezhke-2-kolesa-sw-90-vhod-2215-sh-vshod-2215-sh/</t>
  </si>
  <si>
    <t>29.0380.10-BO</t>
  </si>
  <si>
    <t>Барабан 250 бар, (под 100м РВД DN8) ручной, настенный окраш.SW 90, вход 22*1,5 ш. вход 22*1,5 ш.</t>
  </si>
  <si>
    <t>https://him-auto.ru/dezinfekciya-oborudovaniya-stancii-i-rashodnye-materialy/baraban-250-bar-pod-100m-rvd-dn8-ruchnoj-nastennyj-okrashsw-90-vhod-2215-sh-vhod-2215-sh/</t>
  </si>
  <si>
    <t>29.0380.50-BOH</t>
  </si>
  <si>
    <t>Барабан 250 бар, (под 50м РВД DN8) ручной , окраш. с пов.фит. SW 90, вход 22*1,5 ш. вход 22*1,5 ш.</t>
  </si>
  <si>
    <t>https://him-auto.ru/dezinfekciya-oborudovaniya-stancii-i-rashodnye-materialy/baraban-250-bar-pod-50m-rvd-dn8-ruchnoj-okrash-s-povfit-sw-90-vhod-2215-sh-vhod-2215-sh/</t>
  </si>
  <si>
    <t>7002023000</t>
  </si>
  <si>
    <t>Барабан пласт. для рукава 50 метров без шланга для тележки CRRC 120 ECO</t>
  </si>
  <si>
    <t>https://him-auto.ru/dezinfekciya-oborudovaniya-stancii-i-rashodnye-materialy/baraban-plast-dlya-rukava-50-metrov-bez-shlanga-dlya-telezhki-crrc-120-eco/</t>
  </si>
  <si>
    <t>7002027600</t>
  </si>
  <si>
    <t>Барабан пласт. для рукава 50 метров со шлангом 50 м. ø 8x14 для тележки CRRC 51</t>
  </si>
  <si>
    <t>https://him-auto.ru/dezinfekciya-oborudovaniya-stancii-i-rashodnye-materialy/baraban-plast-dlya-rukava-50-metrov-so-shlangom-50-m-ø-8x14-dlya-telezhki-crrc-51/</t>
  </si>
  <si>
    <t>7002039400</t>
  </si>
  <si>
    <t>Барабан пласт. для рукава 50 метров со шлангом 50 м. ø 8x14 для тележки CRRC 81 ECO</t>
  </si>
  <si>
    <t>https://him-auto.ru/dezinfekciya-oborudovaniya-stancii-i-rashodnye-materialy/baraban-plast-dlya-rukava-50-metrov-so-shlangom-50-m-ø-8x14-dlya-telezhki-crrc-81-eco/</t>
  </si>
  <si>
    <t>7002022500</t>
  </si>
  <si>
    <t>Барабан пласт. для рукава 50 метров. со шлангом 20 метров ø 10x16 для тележки CRRC 120 ECO</t>
  </si>
  <si>
    <t>https://him-auto.ru/dezinfekciya-oborudovaniya-stancii-i-rashodnye-materialy/baraban-plast-dlya-rukava-50-metrov-so-shlangom-20-metrov-ø-10x16-dlya-telezhki-crrc-120-eco/</t>
  </si>
  <si>
    <t>KLY-MP200-03-0200-002</t>
  </si>
  <si>
    <t>Вал для моечной головки KLY-MP200-03-0200-002</t>
  </si>
  <si>
    <t>https://him-auto.ru/dezinfekciya-oborudovaniya-stancii-i-rashodnye-materialy/val-dlya-moechnoj-golovki-kly-mp200-03-0200-002/</t>
  </si>
  <si>
    <t>78000355</t>
  </si>
  <si>
    <t>Вешалка для хранения и сушки фартуков</t>
  </si>
  <si>
    <t>https://him-auto.ru/dezinfekciya-oborudovaniya-stancii-i-rashodnye-materialy/veshalka-dlya-hraneniya-i-sushki-fartukov/</t>
  </si>
  <si>
    <t>26.1400.00</t>
  </si>
  <si>
    <t>Вращающийся фитинг GR 38 -(нерж); вход 3/8"ш- выход 2 x M12 F 40л/мин; 350 бар;</t>
  </si>
  <si>
    <t>https://him-auto.ru/dezinfekciya-oborudovaniya-stancii-i-rashodnye-materialy/vrashchayushchijsya-fiting-gr-38-nerzh-vhod-38sh-vyhod-2-x-m12-f-40lmin-350-bar/</t>
  </si>
  <si>
    <t>26.1440.00</t>
  </si>
  <si>
    <t>Вращающийся фитинг GR38/400; вход 3/8ш.-вых.2х1/8г.; 400 мм.; 40л/мин; 350 бар</t>
  </si>
  <si>
    <t>https://him-auto.ru/dezinfekciya-oborudovaniya-stancii-i-rashodnye-materialy/vrashchayushchijsya-fiting-gr38400-vhod-38sh-vyh2h18g-400-mm-40lmin-350-bar/</t>
  </si>
  <si>
    <t>25.1130.00</t>
  </si>
  <si>
    <t>Вращающийся фитинг URF 180; 30 л/мин; 250 бар; 80 град. вход 1/4 ш. выход 2х 1/8 г.</t>
  </si>
  <si>
    <t>https://him-auto.ru/dezinfekciya-oborudovaniya-stancii-i-rashodnye-materialy/vrashchayushchijsya-fiting-urf-180-30-lmin-250-bar-80-grad-vhod-14-sh-vyhod-2h-18-g/</t>
  </si>
  <si>
    <t>25.1170.00</t>
  </si>
  <si>
    <t>Вращающийся фитинг URF400 для мойки; вход 1/2", выход 1/4"г-г 390 бар 80 л/мин</t>
  </si>
  <si>
    <t>https://him-auto.ru/dezinfekciya-oborudovaniya-stancii-i-rashodnye-materialy/vrashchayushchijsya-fiting-urf400-dlya-mojki-vhod-12-vyhod-14g-g-390-bar-80-lmin/</t>
  </si>
  <si>
    <t>UKD</t>
  </si>
  <si>
    <t>Выдвижная моющая головка серии UKD</t>
  </si>
  <si>
    <t>https://him-auto.ru/dezinfekciya-oborudovaniya-stancii-i-rashodnye-materialy/vydvizhnaya-moyushchaya-golovka-serii-ukd/</t>
  </si>
  <si>
    <t>UKK</t>
  </si>
  <si>
    <t>Выдвижная моющая головка серии UKK</t>
  </si>
  <si>
    <t>https://him-auto.ru/dezinfekciya-oborudovaniya-stancii-i-rashodnye-materialy/vydvizhnaya-moyushchaya-golovka-serii-ukk/</t>
  </si>
  <si>
    <t>UKR</t>
  </si>
  <si>
    <t>Выдвижная моющая головка серии UKR</t>
  </si>
  <si>
    <t>https://him-auto.ru/dezinfekciya-oborudovaniya-stancii-i-rashodnye-materialy/vydvizhnaya-moyushchaya-golovka-serii-ukr/</t>
  </si>
  <si>
    <t>FNC010-0015</t>
  </si>
  <si>
    <t>Высокощелочное не пенное моющее средство Aqua Alko 10л (36%)</t>
  </si>
  <si>
    <t>https://him-auto.ru/dezinfekciya-oborudovaniya-stancii-i-rashodnye-materialy/vysokoshchelochnoe-ne-pennoe-moyushchee-sredstvo-aqua-alko-10l-36/</t>
  </si>
  <si>
    <t>FNC020-0015</t>
  </si>
  <si>
    <t>Высокощелочное не пенное моющее средство Aqua Alko 20л (36%)</t>
  </si>
  <si>
    <t>https://him-auto.ru/dezinfekciya-oborudovaniya-stancii-i-rashodnye-materialy/vysokoshchelochnoe-ne-pennoe-moyushchee-sredstvo-aqua-alko-20l-36/</t>
  </si>
  <si>
    <t>FFC010-0013</t>
  </si>
  <si>
    <t>Высокощелочное пенное моющее средство Aqua Smoke-gel 10л</t>
  </si>
  <si>
    <t>https://him-auto.ru/dezinfekciya-oborudovaniya-stancii-i-rashodnye-materialy/vysokoshchelochnoe-pennoe-moyushchee-sredstvo-aqua-smoke-gel-10l/</t>
  </si>
  <si>
    <t>FFC020-0013</t>
  </si>
  <si>
    <t>Высокощелочное пенное моющее средство Aqua Smoke-gel 20л</t>
  </si>
  <si>
    <t>https://him-auto.ru/dezinfekciya-oborudovaniya-stancii-i-rashodnye-materialy/vysokoshchelochnoe-pennoe-moyushchee-sredstvo-aqua-smoke-gel-20l/</t>
  </si>
  <si>
    <t>FFC005-0013</t>
  </si>
  <si>
    <t>Высокощелочное пенное моющее средство Aqua Smoke-gel 5л</t>
  </si>
  <si>
    <t>https://him-auto.ru/dezinfekciya-oborudovaniya-stancii-i-rashodnye-materialy/vysokoshchelochnoe-pennoe-moyushchee-sredstvo-aqua-smoke-gel-5l/</t>
  </si>
  <si>
    <t>EFOG1</t>
  </si>
  <si>
    <t>Генератор холодного тумана EFOG1 емкость 5 л 220В 1 кВт</t>
  </si>
  <si>
    <t>https://him-auto.ru/dezinfekciya-oborudovaniya-stancii-i-rashodnye-materialy/generator-holodnogo-tumana-efog1-emkost-5-l-220v-1-kvt/</t>
  </si>
  <si>
    <t>EFOG2</t>
  </si>
  <si>
    <t>Генератор холодного тумана EFOG2 емкость 4 л 220В 1,2 кВт</t>
  </si>
  <si>
    <t>https://him-auto.ru/dezinfekciya-oborudovaniya-stancii-i-rashodnye-materialy/generator-holodnogo-tumana-efog2-emkost-4-l-220v-12-kvt/</t>
  </si>
  <si>
    <t>EFOG3</t>
  </si>
  <si>
    <t>Генератор холодного тумана EFOG3 емкость 4 л 220В 1 кВт 100% сухой эффект</t>
  </si>
  <si>
    <t>https://him-auto.ru/dezinfekciya-oborudovaniya-stancii-i-rashodnye-materialy/generator-holodnogo-tumana-efog3-emkost-4-l-220v-1-kvt-100-suhoj-ehffekt/</t>
  </si>
  <si>
    <t>EFOG9</t>
  </si>
  <si>
    <t>Генератор холодного тумана EFOG9 емкость 4,5 л 220В 1,2 кВт</t>
  </si>
  <si>
    <t>https://him-auto.ru/dezinfekciya-oborudovaniya-stancii-i-rashodnye-materialy/generator-holodnogo-tumana-efog9-emkost-45-l-220v-12-kvt/</t>
  </si>
  <si>
    <t>220EF0610</t>
  </si>
  <si>
    <t>Генератор холодного тумана EMILFOGGER емкость 10л</t>
  </si>
  <si>
    <t>https://him-auto.ru/dezinfekciya-oborudovaniya-stancii-i-rashodnye-materialy/generator-holodnogo-tumana-emilfogger-emkost-10l/</t>
  </si>
  <si>
    <t>220EF0620</t>
  </si>
  <si>
    <t>Генератор холодного тумана EMILFOGGER емкость 20л</t>
  </si>
  <si>
    <t>https://him-auto.ru/dezinfekciya-oborudovaniya-stancii-i-rashodnye-materialy/generator-holodnogo-tumana-emilfogger-emkost-20l/</t>
  </si>
  <si>
    <t>220EF0605</t>
  </si>
  <si>
    <t>Генератор холодного тумана EMILFOGGER емкость 5л</t>
  </si>
  <si>
    <t>https://him-auto.ru/dezinfekciya-oborudovaniya-stancii-i-rashodnye-materialy/generator-holodnogo-tumana-emilfogger-emkost-5l/</t>
  </si>
  <si>
    <t>HF20</t>
  </si>
  <si>
    <t>Генератор холодного тумана HFOG емкость 60л</t>
  </si>
  <si>
    <t>https://him-auto.ru/dezinfekciya-oborudovaniya-stancii-i-rashodnye-materialy/generator-holodnogo-tumana-hfog-emkost-60l/</t>
  </si>
  <si>
    <t>NEBULO</t>
  </si>
  <si>
    <t>Генератор холодного тумана NEBULO (НЕБУЛО) 4 л. с электр. двигателем 0,7 кВт</t>
  </si>
  <si>
    <t>https://him-auto.ru/dezinfekciya-oborudovaniya-stancii-i-rashodnye-materialy/generator-holodnogo-tumana-nebulo-nebulo-4-l-s-ehlektr-dvigatelem-07-kvt/</t>
  </si>
  <si>
    <t>EFOG10</t>
  </si>
  <si>
    <t>Генератор холодного тумана со шлангом емкость 5 л 220В 1 кВт</t>
  </si>
  <si>
    <t>https://him-auto.ru/dezinfekciya-oborudovaniya-stancii-i-rashodnye-materialy/generator-holodnogo-tumana-so-shlangom-emkost-5-l-220v-1-kvt/</t>
  </si>
  <si>
    <t>UBG</t>
  </si>
  <si>
    <t>Двухосевые головки UBG (Внешний привод HP)</t>
  </si>
  <si>
    <t>https://him-auto.ru/dezinfekciya-oborudovaniya-stancii-i-rashodnye-materialy/dvuhosevye-golovki-ubg-vneshnij-privod-hp/</t>
  </si>
  <si>
    <t>UBN A</t>
  </si>
  <si>
    <t>Двухосевые головки UBN A (Турбинный привод LP)</t>
  </si>
  <si>
    <t>https://him-auto.ru/dezinfekciya-oborudovaniya-stancii-i-rashodnye-materialy/dvuhosevye-golovki-ubn-a-turbinnyj-privod-lp/</t>
  </si>
  <si>
    <t>UBN С</t>
  </si>
  <si>
    <t>Двухосевые головки UBN C (Турбинный привод LP)</t>
  </si>
  <si>
    <t>https://him-auto.ru/dezinfekciya-oborudovaniya-stancii-i-rashodnye-materialy/dvuhosevye-golovki-ubn-c-turbinnyj-privod-lp/</t>
  </si>
  <si>
    <t>UBT</t>
  </si>
  <si>
    <t>Двухосевые головки UBT (Принудительная передача)</t>
  </si>
  <si>
    <t>https://him-auto.ru/dezinfekciya-oborudovaniya-stancii-i-rashodnye-materialy/dvuhosevye-golovki-ubt-prinuditelnaya-peredacha/</t>
  </si>
  <si>
    <t>DB</t>
  </si>
  <si>
    <t>Держатель бочек с регулеровкой</t>
  </si>
  <si>
    <t>https://him-auto.ru/dezinfekciya-oborudovaniya-stancii-i-rashodnye-materialy/derzhatel-bochek-s-regulerovkoj/</t>
  </si>
  <si>
    <t>78001303</t>
  </si>
  <si>
    <t>Держатель мешков для мусора, стоячий.</t>
  </si>
  <si>
    <t>https://him-auto.ru/dezinfekciya-oborudovaniya-stancii-i-rashodnye-materialy/derzhatel-meshkov-dlya-musora-stoyachij/</t>
  </si>
  <si>
    <t>PPAA42</t>
  </si>
  <si>
    <t>Держатель моечной головки для мойки бочек, мус. контейнеров нерж. вход 1/2 ш. выход 1/2 ш.</t>
  </si>
  <si>
    <t>https://him-auto.ru/dezinfekciya-oborudovaniya-stancii-i-rashodnye-materialy/derzhatel-moechnoj-golovki-dlya-mojki-bochek-mus-kontejnerov-nerzh-vhod-12-sh-vyhod-12-sh/</t>
  </si>
  <si>
    <t>PA80R</t>
  </si>
  <si>
    <t>Держатель очистителя подвесной нерж. вход 1/2 г. выход 3/4 ш.</t>
  </si>
  <si>
    <t>https://him-auto.ru/dezinfekciya-oborudovaniya-stancii-i-rashodnye-materialy/derzhatel-ochistitelya-podvesnoj-nerzh-vhod-12-g-vyhod-34-sh/</t>
  </si>
  <si>
    <t>PA80RQ</t>
  </si>
  <si>
    <t>Держатель очистителя подвесной нерж. вход 1/2 г. выход 3/4 ш. для кубовый емкостей</t>
  </si>
  <si>
    <t>https://him-auto.ru/dezinfekciya-oborudovaniya-stancii-i-rashodnye-materialy/derzhatel-ochistitelya-podvesnoj-nerzh-vhod-12-g-vyhod-34-sh-dlya-kubovyj-emkostej/</t>
  </si>
  <si>
    <t>PA30R</t>
  </si>
  <si>
    <t>Держатель очистителя подвесной нерж. вход 22*1,5 ш.. выход 1/2 ш.</t>
  </si>
  <si>
    <t>https://him-auto.ru/dezinfekciya-oborudovaniya-stancii-i-rashodnye-materialy/derzhatel-ochistitelya-podvesnoj-nerzh-vhod-2215-sh-vyhod-12-sh/</t>
  </si>
  <si>
    <t>PA30RQ</t>
  </si>
  <si>
    <t>Держатель очистителя подвесной нерж. вход 22*1,5 ш.. выход 1/2 ш.для кубовых емкостей</t>
  </si>
  <si>
    <t>https://him-auto.ru/dezinfekciya-oborudovaniya-stancii-i-rashodnye-materialy/derzhatel-ochistitelya-podvesnoj-nerzh-vhod-2215-sh-vyhod-12-shdlya-kubovyh-emkostej/</t>
  </si>
  <si>
    <t>PA80R34</t>
  </si>
  <si>
    <t>Держатель очистителя подвесной нерж. вход 3/4 г. выход 3/4 ш.</t>
  </si>
  <si>
    <t>https://him-auto.ru/dezinfekciya-oborudovaniya-stancii-i-rashodnye-materialy/derzhatel-ochistitelya-podvesnoj-nerzh-vhod-34-g-vyhod-34-sh/</t>
  </si>
  <si>
    <t>PPA80R</t>
  </si>
  <si>
    <t>Держатель очистителя подвесной с подключением пара нерж. вход 3/4 ш. выход 3/4 ш.</t>
  </si>
  <si>
    <t>https://him-auto.ru/dezinfekciya-oborudovaniya-stancii-i-rashodnye-materialy/derzhatel-ochistitelya-podvesnoj-s-podklyucheniem-para-nerzh-vhod-34-sh-vyhod-34-sh/</t>
  </si>
  <si>
    <t>1200ABC</t>
  </si>
  <si>
    <t>Диспенсер бесконтактный автоматический 1200 мл электрический</t>
  </si>
  <si>
    <t>https://him-auto.ru/dezinfekciya-oborudovaniya-stancii-i-rashodnye-materialy/dispenser-beskontaktnyj-avtomaticheskij-1200-ml-ehlektricheskij/</t>
  </si>
  <si>
    <t>78001301</t>
  </si>
  <si>
    <t>Диспенсер бумаги для бумажных рулонов d 200 мм</t>
  </si>
  <si>
    <t>https://him-auto.ru/dezinfekciya-oborudovaniya-stancii-i-rashodnye-materialy/dispenser-bumagi-dlya-bumazhnyh-rulonov-d-200-mm/</t>
  </si>
  <si>
    <t>78002015</t>
  </si>
  <si>
    <t>Диспенсер для бумажных полотенец 600 шт. (нерж.сталь)</t>
  </si>
  <si>
    <t>https://him-auto.ru/dezinfekciya-oborudovaniya-stancii-i-rashodnye-materialy/dispenser-dlya-bumazhnyh-polotenec-600-sht-nerzhstal/</t>
  </si>
  <si>
    <t>78002294</t>
  </si>
  <si>
    <t>Диспенсер для моющихся фруктов.</t>
  </si>
  <si>
    <t>https://him-auto.ru/dezinfekciya-oborudovaniya-stancii-i-rashodnye-materialy/dispenser-dlya-moyushchihsya-fruktov/</t>
  </si>
  <si>
    <t>78002005</t>
  </si>
  <si>
    <t>Диспенсер для одноразовой одежды, нерж.сталь, 15 л</t>
  </si>
  <si>
    <t>https://him-auto.ru/dezinfekciya-oborudovaniya-stancii-i-rashodnye-materialy/dispenser-dlya-odnorazovoj-odezhdy-nerzhstal-15-l/</t>
  </si>
  <si>
    <t>78002003</t>
  </si>
  <si>
    <t>Диспенсер для шапочек (нерж.), 7,5 л</t>
  </si>
  <si>
    <t>https://him-auto.ru/dezinfekciya-oborudovaniya-stancii-i-rashodnye-materialy/dispenser-dlya-shapochek-nerzh-75-l/</t>
  </si>
  <si>
    <t>78001296</t>
  </si>
  <si>
    <t>Диспенсер перчаток для 3 упаковок</t>
  </si>
  <si>
    <t>https://him-auto.ru/dezinfekciya-oborudovaniya-stancii-i-rashodnye-materialy/dispenser-perchatok-dlya-3-upakovok/</t>
  </si>
  <si>
    <t>78001297</t>
  </si>
  <si>
    <t>Диспенсер перчаток для 4 упаковок</t>
  </si>
  <si>
    <t>https://him-auto.ru/dezinfekciya-oborudovaniya-stancii-i-rashodnye-materialy/dispenser-perchatok-dlya-4-upakovok/</t>
  </si>
  <si>
    <t>83201430</t>
  </si>
  <si>
    <t>Диспенсер станция для мыла и дезинфицирующих средств нерж.</t>
  </si>
  <si>
    <t>https://him-auto.ru/dezinfekciya-oborudovaniya-stancii-i-rashodnye-materialy/dispenser-stanciya-dlya-myla-i-dezinficiruyushchih-sredstv-nerzh/</t>
  </si>
  <si>
    <t>78001230</t>
  </si>
  <si>
    <t>Дозатор мыла с сенсорным управлением, 900 мл</t>
  </si>
  <si>
    <t>https://him-auto.ru/dezinfekciya-oborudovaniya-stancii-i-rashodnye-materialy/dozator-myla-s-sensornym-upravleniem-900-ml/</t>
  </si>
  <si>
    <t>78001201</t>
  </si>
  <si>
    <t>Дозатор мыла, нерж сталь, 1л, ручная дозировка</t>
  </si>
  <si>
    <t>https://him-auto.ru/dezinfekciya-oborudovaniya-stancii-i-rashodnye-materialy/dozator-myla-nerzh-stal-1l-ruchnaya-dozirovka/</t>
  </si>
  <si>
    <t>FFN010-0005</t>
  </si>
  <si>
    <t>Жидкое мыло для рук Aqua Soap 10л</t>
  </si>
  <si>
    <t>https://him-auto.ru/dezinfekciya-oborudovaniya-stancii-i-rashodnye-materialy/zhidkoe-mylo-dlya-ruk-aqua-soap-10l/</t>
  </si>
  <si>
    <t>FFN001-0005</t>
  </si>
  <si>
    <t>Жидкое мыло для рук Aqua Soap 1л</t>
  </si>
  <si>
    <t>https://him-auto.ru/dezinfekciya-oborudovaniya-stancii-i-rashodnye-materialy/zhidkoe-mylo-dlya-ruk-aqua-soap-1l/</t>
  </si>
  <si>
    <t>FFN020-0005</t>
  </si>
  <si>
    <t>Жидкое мыло для рук Aqua Soap 20л</t>
  </si>
  <si>
    <t>https://him-auto.ru/dezinfekciya-oborudovaniya-stancii-i-rashodnye-materialy/zhidkoe-mylo-dlya-ruk-aqua-soap-20l/</t>
  </si>
  <si>
    <t>FFN005-0005</t>
  </si>
  <si>
    <t>Жидкое мыло для рук Aqua Soap 5л</t>
  </si>
  <si>
    <t>https://him-auto.ru/dezinfekciya-oborudovaniya-stancii-i-rashodnye-materialy/zhidkoe-mylo-dlya-ruk-aqua-soap-5l/</t>
  </si>
  <si>
    <t>PA21</t>
  </si>
  <si>
    <t>Защита от брызг для моечной головки M21E нерж. для кубовый емкостей</t>
  </si>
  <si>
    <t>https://him-auto.ru/dezinfekciya-oborudovaniya-stancii-i-rashodnye-materialy/zashchita-ot-bryzg-dlya-moechnoj-golovki-m21e-nerzh-dlya-kubovyj-emkostej/</t>
  </si>
  <si>
    <t>SPU-1</t>
  </si>
  <si>
    <t>Инжектор на одно средство SPU-1 ( 2-8 бар)</t>
  </si>
  <si>
    <t>https://him-auto.ru/dezinfekciya-oborudovaniya-stancii-i-rashodnye-materialy/inzhektor-na-odno-sredstvo-spu-1-2-8-bar/</t>
  </si>
  <si>
    <t>UC</t>
  </si>
  <si>
    <t>Каналопромывочныая моющая головка серии UC</t>
  </si>
  <si>
    <t>https://him-auto.ru/dezinfekciya-oborudovaniya-stancii-i-rashodnye-materialy/kanalopromyvochnyaya-moyushchaya-golovka-serii-uc/</t>
  </si>
  <si>
    <t>AquaZot 10л</t>
  </si>
  <si>
    <t>Кислотное моющее не пенное средство на основе азотной кислоты Aqua Zot 10л</t>
  </si>
  <si>
    <t>https://him-auto.ru/dezinfekciya-oborudovaniya-stancii-i-rashodnye-materialy/kislotnoe-moyushchee-ne-pennoe-sredstvo-na-osnove-azotnoj-kisloty-aqua-zot-10l/</t>
  </si>
  <si>
    <t>FNA005-0025</t>
  </si>
  <si>
    <t>Кислотное моющее не пенное средство на основе азотной кислоты Aqua Zot 5л</t>
  </si>
  <si>
    <t>https://him-auto.ru/dezinfekciya-oborudovaniya-stancii-i-rashodnye-materialy/kislotnoe-moyushchee-ne-pennoe-sredstvo-na-osnove-azotnoj-kisloty-aqua-zot-5l/</t>
  </si>
  <si>
    <t>AquaPhos 10 л</t>
  </si>
  <si>
    <t>Кислотное моющее не пенное средство на основе ортофосфорной кислоты Aqua Phos 10 л</t>
  </si>
  <si>
    <t>https://him-auto.ru/dezinfekciya-oborudovaniya-stancii-i-rashodnye-materialy/kislotnoe-moyushchee-ne-pennoe-sredstvo-na-osnove-ortofosfornoj-kisloty-aqua-phos-10-l/</t>
  </si>
  <si>
    <t>FNA020-0019</t>
  </si>
  <si>
    <t>Кислотное моющее не пенное средство на основе ортофосфорной кислоты Aqua Phos 20л</t>
  </si>
  <si>
    <t>https://him-auto.ru/dezinfekciya-oborudovaniya-stancii-i-rashodnye-materialy/kislotnoe-moyushchee-ne-pennoe-sredstvo-na-osnove-ortofosfornoj-kisloty-aqua-phos-20l/</t>
  </si>
  <si>
    <t>FFA010-0020</t>
  </si>
  <si>
    <t>Кислотное моющее пенное средство на основе ортофосфорной кислоты Aqua Phos-F 10 л</t>
  </si>
  <si>
    <t>https://him-auto.ru/dezinfekciya-oborudovaniya-stancii-i-rashodnye-materialy/kislotnoe-moyushchee-pennoe-sredstvo-na-osnove-ortofosfornoj-kisloty-aqua-phos-f-10-l/</t>
  </si>
  <si>
    <t>FFA020-0020</t>
  </si>
  <si>
    <t>Кислотное моющее пенное средство на основе ортофосфорной кислоты Aqua Phos-F 20л</t>
  </si>
  <si>
    <t>https://him-auto.ru/dezinfekciya-oborudovaniya-stancii-i-rashodnye-materialy/kislotnoe-moyushchee-pennoe-sredstvo-na-osnove-ortofosfornoj-kisloty-aqua-phos-f-20l/</t>
  </si>
  <si>
    <t>FFA005-0020</t>
  </si>
  <si>
    <t>Кислотное моющее пенное средство на основе ортофосфорной кислоты Aqua Phos-F 5л</t>
  </si>
  <si>
    <t>https://him-auto.ru/dezinfekciya-oborudovaniya-stancii-i-rashodnye-materialy/kislotnoe-moyushchee-pennoe-sredstvo-na-osnove-ortofosfornoj-kisloty-aqua-phos-f-5l/</t>
  </si>
  <si>
    <t>FNA010-0004</t>
  </si>
  <si>
    <t>Кислотное не пенное моющее средство Aqua Cid 10л</t>
  </si>
  <si>
    <t>https://him-auto.ru/dezinfekciya-oborudovaniya-stancii-i-rashodnye-materialy/kislotnoe-ne-pennoe-moyushchee-sredstvo-aqua-cid-10l/</t>
  </si>
  <si>
    <t>FNA020-0004</t>
  </si>
  <si>
    <t>Кислотное не пенное моющее средство Aqua Cid 20л</t>
  </si>
  <si>
    <t>https://him-auto.ru/dezinfekciya-oborudovaniya-stancii-i-rashodnye-materialy/kislotnoe-ne-pennoe-moyushchee-sredstvo-aqua-cid-20l/</t>
  </si>
  <si>
    <t>FFA005-0003</t>
  </si>
  <si>
    <t>Кислотное не пенное моющее средство Aqua Cid 5л</t>
  </si>
  <si>
    <t>https://him-auto.ru/dezinfekciya-oborudovaniya-stancii-i-rashodnye-materialy/kislotnoe-ne-pennoe-moyushchee-sredstvo-aqua-cid-5l/</t>
  </si>
  <si>
    <t>FFA010-0003</t>
  </si>
  <si>
    <t>Кислотное пенное моющее средство Aqua Cid-F 10л</t>
  </si>
  <si>
    <t>https://him-auto.ru/dezinfekciya-oborudovaniya-stancii-i-rashodnye-materialy/kislotnoe-pennoe-moyushchee-sredstvo-aqua-cid-f-10l/</t>
  </si>
  <si>
    <t>FFA020-0003</t>
  </si>
  <si>
    <t>Кислотное пенное моющее средство Aqua Cid-F 20л</t>
  </si>
  <si>
    <t>https://him-auto.ru/dezinfekciya-oborudovaniya-stancii-i-rashodnye-materialy/kislotnoe-pennoe-moyushchee-sredstvo-aqua-cid-f-20l/</t>
  </si>
  <si>
    <t>Кислотное пенное моющее средство Aqua Cid-F 5л</t>
  </si>
  <si>
    <t>https://him-auto.ru/dezinfekciya-oborudovaniya-stancii-i-rashodnye-materialy/kislotnoe-pennoe-moyushchee-sredstvo-aqua-cid-f-5l/</t>
  </si>
  <si>
    <t>FFA001-0003</t>
  </si>
  <si>
    <t>Кислотное пенное моющее средство AquaCid-F 1л</t>
  </si>
  <si>
    <t>https://him-auto.ru/dezinfekciya-oborudovaniya-stancii-i-rashodnye-materialy/kislotnoe-pennoe-moyushchee-sredstvo-aquacid-f-1l/</t>
  </si>
  <si>
    <t>AquaPoli 10 л</t>
  </si>
  <si>
    <t>Кислотное средство для очистки оборудования и удаления прочных минеральных отложений Aqua Poli 10 л</t>
  </si>
  <si>
    <t>https://him-auto.ru/dezinfekciya-oborudovaniya-stancii-i-rashodnye-materialy/kislotnoe-sredstvo-dlya-ochistki-oborudovaniya-i-udaleniya-prochnyh-mineralnyh-otlozhenij-aqua-poli-10-l/</t>
  </si>
  <si>
    <t>SNKR-2-20</t>
  </si>
  <si>
    <t>Комбинированная насосная станция SNKR-2-20</t>
  </si>
  <si>
    <t>https://him-auto.ru/dezinfekciya-oborudovaniya-stancii-i-rashodnye-materialy/kombinirovannaya-nasosnaya-stanciya-snkr-2-20/</t>
  </si>
  <si>
    <t>SNKR-2-20 Blocksat RF</t>
  </si>
  <si>
    <t>Комбинированная насосная станция SNKR-2-20 Blocksat RF</t>
  </si>
  <si>
    <t>https://him-auto.ru/dezinfekciya-oborudovaniya-stancii-i-rashodnye-materialy/kombinirovannaya-nasosnaya-stanciya-snkr-2-20-blocksat-rf/</t>
  </si>
  <si>
    <t>SNKR-2-20 QVXF</t>
  </si>
  <si>
    <t>Комбинированная насосная станция SNKR-2-20 QVXF</t>
  </si>
  <si>
    <t>https://him-auto.ru/dezinfekciya-oborudovaniya-stancii-i-rashodnye-materialy/kombinirovannaya-nasosnaya-stanciya-snkr-2-20-qvxf/</t>
  </si>
  <si>
    <t>SNKR-4-20 QVXF</t>
  </si>
  <si>
    <t>Комбинированная насосная станция SNKR-4-20 QVXF</t>
  </si>
  <si>
    <t>https://him-auto.ru/dezinfekciya-oborudovaniya-stancii-i-rashodnye-materialy/kombinirovannaya-nasosnaya-stanciya-snkr-4-20-qvxf/</t>
  </si>
  <si>
    <t>KES 63/150</t>
  </si>
  <si>
    <t>Комплекс для автоматической мойки конвейерных лент 63 л/мин 150 бар 17 кВт</t>
  </si>
  <si>
    <t>https://him-auto.ru/dezinfekciya-oborudovaniya-stancii-i-rashodnye-materialy/kompleks-dlya-avtomaticheskoj-mojki-konvejernyh-lent-63-lmin-150-bar-17-kvt/</t>
  </si>
  <si>
    <t>KESH</t>
  </si>
  <si>
    <t>Комплекс для автоматической очистки паром конвейерных лент 180°C 10 бар 30 кВт</t>
  </si>
  <si>
    <t>https://him-auto.ru/dezinfekciya-oborudovaniya-stancii-i-rashodnye-materialy/kompleks-dlya-avtomaticheskoj-ochistki-parom-konvejernyh-lent-180°c-10-bar-30-kvt/</t>
  </si>
  <si>
    <t>OMZ !T</t>
  </si>
  <si>
    <t>Комплекс для мойки автоцистерн и танкконтейнеров</t>
  </si>
  <si>
    <t>https://him-auto.ru/dezinfekciya-oborudovaniya-stancii-i-rashodnye-materialy/kompleks-dlya-mojki-avtocistern-i-tankkontejnerov/</t>
  </si>
  <si>
    <t>OMZ !BW</t>
  </si>
  <si>
    <t>Комплекс для мойки бочек и контейнеров</t>
  </si>
  <si>
    <t>https://him-auto.ru/dezinfekciya-oborudovaniya-stancii-i-rashodnye-materialy/kompleks-dlya-mojki-bochek-i-kontejnerov/</t>
  </si>
  <si>
    <t>FR1</t>
  </si>
  <si>
    <t>Комплекс для мойки бочек нерж. сталь</t>
  </si>
  <si>
    <t>https://him-auto.ru/dezinfekciya-oborudovaniya-stancii-i-rashodnye-materialy/kompleks-dlya-mojki-bochek-nerzh-stal/</t>
  </si>
  <si>
    <t>OMZ !</t>
  </si>
  <si>
    <t>Комплекс для мойки РЖД цистерн</t>
  </si>
  <si>
    <t>https://him-auto.ru/dezinfekciya-oborudovaniya-stancii-i-rashodnye-materialy/kompleks-dlya-mojki-rzhd-cistern/</t>
  </si>
  <si>
    <t>OMZ !TDRY</t>
  </si>
  <si>
    <t>Комплекс для сушки автоцистерн и танкконтейнеров</t>
  </si>
  <si>
    <t>https://him-auto.ru/dezinfekciya-oborudovaniya-stancii-i-rashodnye-materialy/kompleks-dlya-sushki-avtocistern-i-tankkontejnerov/</t>
  </si>
  <si>
    <t>KITAV1000N</t>
  </si>
  <si>
    <t>Комплект для обмывки люков , барабан со шлангом и пистолетом</t>
  </si>
  <si>
    <t>https://him-auto.ru/dezinfekciya-oborudovaniya-stancii-i-rashodnye-materialy/komplekt-dlya-obmyvki-lyukov-baraban-so-shlangom-i-pistoletom/</t>
  </si>
  <si>
    <t>KITAV1000</t>
  </si>
  <si>
    <t>Комплект для обмывки патрубков , барабан со шлангом и форсункой</t>
  </si>
  <si>
    <t>https://him-auto.ru/dezinfekciya-oborudovaniya-stancii-i-rashodnye-materialy/komplekt-dlya-obmyvki-patrubkov-baraban-so-shlangom-i-forsunkoj/</t>
  </si>
  <si>
    <t>MP-1</t>
  </si>
  <si>
    <t>Комплект для подключения мобильной станции</t>
  </si>
  <si>
    <t>https://him-auto.ru/dezinfekciya-oborudovaniya-stancii-i-rashodnye-materialy/komplekt-dlya-podklyucheniya-mobilnoj-stancii/</t>
  </si>
  <si>
    <t>78001325</t>
  </si>
  <si>
    <t>Корзина для бумаги, открытая, нерж. сталь, 35 л</t>
  </si>
  <si>
    <t>https://him-auto.ru/dezinfekciya-oborudovaniya-stancii-i-rashodnye-materialy/korzina-dlya-bumagi-otkrytaya-nerzh-stal-35-l/</t>
  </si>
  <si>
    <t>78001307</t>
  </si>
  <si>
    <t>Корзина для использованной бумаги, закрытая модель, 40 л, нерж.сталь</t>
  </si>
  <si>
    <t>https://him-auto.ru/dezinfekciya-oborudovaniya-stancii-i-rashodnye-materialy/korzina-dlya-ispolzovannoj-bumagi-zakrytaya-model-40-l-nerzhstal/</t>
  </si>
  <si>
    <t>78002355</t>
  </si>
  <si>
    <t>Корзина для мусора с ручной шарнирной крышкой.</t>
  </si>
  <si>
    <t>https://him-auto.ru/dezinfekciya-oborudovaniya-stancii-i-rashodnye-materialy/korzina-dlya-musora-s-ruchnoj-sharnirnoj-kryshkoj/</t>
  </si>
  <si>
    <t>МS-CLW/4-220 RSD</t>
  </si>
  <si>
    <t>МS-CLW/4-220 RSD Мобильная станция СД для мойки конвейерных линий</t>
  </si>
  <si>
    <t>https://him-auto.ru/dezinfekciya-oborudovaniya-stancii-i-rashodnye-materialy/ms-clw4-220-rsd-mobilnaya-stanciya-sd-dlya-mojki-konvejernyh-linij/</t>
  </si>
  <si>
    <t>MPS-1-20/230</t>
  </si>
  <si>
    <t>Мобильная пенная станция MPS-1-20/230</t>
  </si>
  <si>
    <t>https://him-auto.ru/dezinfekciya-oborudovaniya-stancii-i-rashodnye-materialy/mobilnaya-pennaya-stanciya-mps-1-20230/</t>
  </si>
  <si>
    <t>MPS-1-20/230/B</t>
  </si>
  <si>
    <t>Мобильная пенная станция MPS-1-20/230/B</t>
  </si>
  <si>
    <t>https://him-auto.ru/dezinfekciya-oborudovaniya-stancii-i-rashodnye-materialy/mobilnaya-pennaya-stanciya-mps-1-20230b/</t>
  </si>
  <si>
    <t>MPS-1-20/400</t>
  </si>
  <si>
    <t>Мобильная пенная станция MPS-1-20/400</t>
  </si>
  <si>
    <t>https://him-auto.ru/dezinfekciya-oborudovaniya-stancii-i-rashodnye-materialy/mobilnaya-pennaya-stanciya-mps-1-20400/</t>
  </si>
  <si>
    <t>MPS-2-20/400/B</t>
  </si>
  <si>
    <t>Мобильная пенная станция MPS-2-20/400/2B</t>
  </si>
  <si>
    <t>https://him-auto.ru/dezinfekciya-oborudovaniya-stancii-i-rashodnye-materialy/mobilnaya-pennaya-stanciya-mps-2-204002b/</t>
  </si>
  <si>
    <t>83302110-A</t>
  </si>
  <si>
    <t>Мобильная станция MLDC-Q RF AIR, 2,2 КВт , 20 бар, 1 пользователь</t>
  </si>
  <si>
    <t>https://him-auto.ru/dezinfekciya-oborudovaniya-stancii-i-rashodnye-materialy/mobilnaya-stanciya-mldc-q-rf-air-22-kvt-20-bar-1-polzovatel/</t>
  </si>
  <si>
    <t>83302210-A</t>
  </si>
  <si>
    <t>Мобильная станция MLDC-Q RF AIR, 4 КВт , 20 бар, 1 пользователь</t>
  </si>
  <si>
    <t>https://him-auto.ru/dezinfekciya-oborudovaniya-stancii-i-rashodnye-materialy/mobilnaya-stanciya-mldc-q-rf-air-4-kvt-20-bar-1-polzovatel/</t>
  </si>
  <si>
    <t>83302110</t>
  </si>
  <si>
    <t>Мобильная станция MLDC-Q RF, 2,2 КВт , 20 бар, 1 пользователь</t>
  </si>
  <si>
    <t>https://him-auto.ru/dezinfekciya-oborudovaniya-stancii-i-rashodnye-materialy/mobilnaya-stanciya-mldc-q-rf-22-kvt-20-bar-1-polzovatel/</t>
  </si>
  <si>
    <t>83302210</t>
  </si>
  <si>
    <t>Мобильная станция MLDC-Q RF, 4 КВт, 20 бар, 2 пользователя</t>
  </si>
  <si>
    <t>https://him-auto.ru/dezinfekciya-oborudovaniya-stancii-i-rashodnye-materialy/mobilnaya-stanciya-mldc-q-rf-4-kvt-20-bar-2-polzovatelya/</t>
  </si>
  <si>
    <t>83302120-A</t>
  </si>
  <si>
    <t>Мобильная станция MLDC-Q RFD AIR, 3,2 КВт , 20 бар, 1 пользователь</t>
  </si>
  <si>
    <t>https://him-auto.ru/dezinfekciya-oborudovaniya-stancii-i-rashodnye-materialy/mobilnaya-stanciya-mldc-q-rfd-air-32-kvt-20-bar-1-polzovatel/</t>
  </si>
  <si>
    <t>83302220-A</t>
  </si>
  <si>
    <t>Мобильная станция MLDC-Q RFD AIR, 4 КВт , 20 бар, 1 пользователь</t>
  </si>
  <si>
    <t>https://him-auto.ru/dezinfekciya-oborudovaniya-stancii-i-rashodnye-materialy/mobilnaya-stanciya-mldc-q-rfd-air-4-kvt-20-bar-1-polzovatel/</t>
  </si>
  <si>
    <t>83302120</t>
  </si>
  <si>
    <t>Мобильная станция MLDC-Q RFD, 2,2 КВт , 20 бар, 1 пользователь</t>
  </si>
  <si>
    <t>https://him-auto.ru/dezinfekciya-oborudovaniya-stancii-i-rashodnye-materialy/mobilnaya-stanciya-mldc-q-rfd-22-kvt-20-bar-1-polzovatel/</t>
  </si>
  <si>
    <t>83302220</t>
  </si>
  <si>
    <t>Мобильная станция MLDC-Q RFD, 4 КВт , 20 бар, 2 пользователя</t>
  </si>
  <si>
    <t>https://him-auto.ru/dezinfekciya-oborudovaniya-stancii-i-rashodnye-materialy/mobilnaya-stanciya-mldc-q-rfd-4-kvt-20-bar-2-polzovatelya/</t>
  </si>
  <si>
    <t>SMP-2M</t>
  </si>
  <si>
    <t>Мобильный моющий пост SMP-2</t>
  </si>
  <si>
    <t>https://him-auto.ru/dezinfekciya-oborudovaniya-stancii-i-rashodnye-materialy/mobilnyj-moyushchij-post-smp-2/</t>
  </si>
  <si>
    <t>MPP-1A/150</t>
  </si>
  <si>
    <t>Мобильный пенный пост MPP-1A/150</t>
  </si>
  <si>
    <t>https://him-auto.ru/dezinfekciya-oborudovaniya-stancii-i-rashodnye-materialy/mobilnyj-pennyj-post-mpp-1a150/</t>
  </si>
  <si>
    <t>MPP-1A/20</t>
  </si>
  <si>
    <t>Мобильный пенный пост MPP-1A/20</t>
  </si>
  <si>
    <t>https://him-auto.ru/dezinfekciya-oborudovaniya-stancii-i-rashodnye-materialy/mobilnyj-pennyj-post-mpp-1a20/</t>
  </si>
  <si>
    <t>MPP-1A/20/B</t>
  </si>
  <si>
    <t>Мобильный пенный пост MPP-1A/20/B с катушкой</t>
  </si>
  <si>
    <t>https://him-auto.ru/dezinfekciya-oborudovaniya-stancii-i-rashodnye-materialy/mobilnyj-pennyj-post-mpp-1a20b-s-katushkoj/</t>
  </si>
  <si>
    <t>MPP-1A/20/C</t>
  </si>
  <si>
    <t>Мобильный пенный пост MPP-1A/20/C с компрессором</t>
  </si>
  <si>
    <t>https://him-auto.ru/dezinfekciya-oborudovaniya-stancii-i-rashodnye-materialy/mobilnyj-pennyj-post-mpp-1a20c-s-kompressorom/</t>
  </si>
  <si>
    <t>MPP-1A/20/CB</t>
  </si>
  <si>
    <t>Мобильный пенный пост MPP-1A/20/CB с компрессором и катушкой</t>
  </si>
  <si>
    <t>https://him-auto.ru/dezinfekciya-oborudovaniya-stancii-i-rashodnye-materialy/mobilnyj-pennyj-post-mpp-1a20cb-s-kompressorom-i-katushkoj/</t>
  </si>
  <si>
    <t>MPP-1A/20/P</t>
  </si>
  <si>
    <t>Мобильный пенный пост MPP-1A/20/P с насосом</t>
  </si>
  <si>
    <t>https://him-auto.ru/dezinfekciya-oborudovaniya-stancii-i-rashodnye-materialy/mobilnyj-pennyj-post-mpp-1a20p-s-nasosom/</t>
  </si>
  <si>
    <t>MPP-1A/20/PC</t>
  </si>
  <si>
    <t>Мобильный пенный пост MPP-1A/20/PC с насосом и компрессором</t>
  </si>
  <si>
    <t>https://him-auto.ru/dezinfekciya-oborudovaniya-stancii-i-rashodnye-materialy/mobilnyj-pennyj-post-mpp-1a20pc-s-nasosom-i-kompressorom/</t>
  </si>
  <si>
    <t>MPP-1A/20/PCB</t>
  </si>
  <si>
    <t>Мобильный пенный пост MPP-1A/20/PCB с насосом, компрессором и катушкой</t>
  </si>
  <si>
    <t>https://him-auto.ru/dezinfekciya-oborudovaniya-stancii-i-rashodnye-materialy/mobilnyj-pennyj-post-mpp-1a20pcb-s-nasosom-kompressorom-i-katushkoj/</t>
  </si>
  <si>
    <t>MPP-1A/3</t>
  </si>
  <si>
    <t>Мобильный пенный пост MPP-1A/3</t>
  </si>
  <si>
    <t>https://him-auto.ru/dezinfekciya-oborudovaniya-stancii-i-rashodnye-materialy/mobilnyj-pennyj-post-mpp-1a3/</t>
  </si>
  <si>
    <t>MPP-1A/3/C</t>
  </si>
  <si>
    <t>Мобильный пенный пост MPP-1A/3/C с компрессором</t>
  </si>
  <si>
    <t>https://him-auto.ru/dezinfekciya-oborudovaniya-stancii-i-rashodnye-materialy/mobilnyj-pennyj-post-mpp-1a3c-s-kompressorom/</t>
  </si>
  <si>
    <t>MPP-2A/20</t>
  </si>
  <si>
    <t>Мобильный пенный пост MPP-2A/20</t>
  </si>
  <si>
    <t>https://him-auto.ru/dezinfekciya-oborudovaniya-stancii-i-rashodnye-materialy/mobilnyj-pennyj-post-mpp-2a20/</t>
  </si>
  <si>
    <t>MPP-2A/20/B</t>
  </si>
  <si>
    <t>Мобильный пенный пост MPP-2A/20/B с катушкой</t>
  </si>
  <si>
    <t>https://him-auto.ru/dezinfekciya-oborudovaniya-stancii-i-rashodnye-materialy/mobilnyj-pennyj-post-mpp-2a20b-s-katushkoj/</t>
  </si>
  <si>
    <t>MPP-2A/20/C</t>
  </si>
  <si>
    <t>Мобильный пенный пост MPP-2A/20/C с компрессором</t>
  </si>
  <si>
    <t>https://him-auto.ru/dezinfekciya-oborudovaniya-stancii-i-rashodnye-materialy/mobilnyj-pennyj-post-mpp-2a20c-s-kompressorom/</t>
  </si>
  <si>
    <t>MPP-2A/20/CB</t>
  </si>
  <si>
    <t>Мобильный пенный пост MPP-2A/20/CB с компрессором и катушкой</t>
  </si>
  <si>
    <t>https://him-auto.ru/dezinfekciya-oborudovaniya-stancii-i-rashodnye-materialy/mobilnyj-pennyj-post-mpp-2a20cb-s-kompressorom-i-katushkoj/</t>
  </si>
  <si>
    <t>MPP-2A/20/P</t>
  </si>
  <si>
    <t>Мобильный пенный пост MPP-2A/20/P с насосом</t>
  </si>
  <si>
    <t>https://him-auto.ru/dezinfekciya-oborudovaniya-stancii-i-rashodnye-materialy/mobilnyj-pennyj-post-mpp-2a20p-s-nasosom/</t>
  </si>
  <si>
    <t>MPP-2A/20/PB</t>
  </si>
  <si>
    <t>Мобильный пенный пост MPP-2A/20/PB с насосом и катушкой</t>
  </si>
  <si>
    <t>https://him-auto.ru/dezinfekciya-oborudovaniya-stancii-i-rashodnye-materialy/mobilnyj-pennyj-post-mpp-2a20pb-s-nasosom-i-katushkoj/</t>
  </si>
  <si>
    <t>MPP-2A/20/PC</t>
  </si>
  <si>
    <t>Мобильный пенный пост MPP-2A/20/PC с насосом и компрессором</t>
  </si>
  <si>
    <t>https://him-auto.ru/dezinfekciya-oborudovaniya-stancii-i-rashodnye-materialy/mobilnyj-pennyj-post-mpp-2a20pc-s-nasosom-i-kompressorom/</t>
  </si>
  <si>
    <t>MPP-2A/20/PCB</t>
  </si>
  <si>
    <t>Мобильный пенный пост MPP-2A/20/PCB с насосом, компрессором и катушкой</t>
  </si>
  <si>
    <t>https://him-auto.ru/dezinfekciya-oborudovaniya-stancii-i-rashodnye-materialy/mobilnyj-pennyj-post-mpp-2a20pcb-s-nasosom-kompressorom-i-katushkoj/</t>
  </si>
  <si>
    <t>MPP-2A/3</t>
  </si>
  <si>
    <t>Мобильный пенный пост MPP-2A/3</t>
  </si>
  <si>
    <t>https://him-auto.ru/dezinfekciya-oborudovaniya-stancii-i-rashodnye-materialy/mobilnyj-pennyj-post-mpp-2a3/</t>
  </si>
  <si>
    <t>MPP-2A/3/C</t>
  </si>
  <si>
    <t>Мобильный пенный пост MPP-2A/3/C с компрессором</t>
  </si>
  <si>
    <t>https://him-auto.ru/dezinfekciya-oborudovaniya-stancii-i-rashodnye-materialy/mobilnyj-pennyj-post-mpp-2a3c-s-kompressorom/</t>
  </si>
  <si>
    <t>7012000200</t>
  </si>
  <si>
    <t>Мобильный ручной распылитель TM18, бак 18 л.</t>
  </si>
  <si>
    <t>https://him-auto.ru/dezinfekciya-oborudovaniya-stancii-i-rashodnye-materialy/mobilnyj-ruchnoj-raspylitel-tm18-bak-18-l/</t>
  </si>
  <si>
    <t>KM-WM-100</t>
  </si>
  <si>
    <t>Моечная машина KM-WM-100</t>
  </si>
  <si>
    <t>https://him-auto.ru/dezinfekciya-oborudovaniya-stancii-i-rashodnye-materialy/moechnaya-mashina-km-wm-100/</t>
  </si>
  <si>
    <t>1061/CR</t>
  </si>
  <si>
    <t>Моечная передвижная установка "HYDRA 12/25" с компрессором, на 1 оператора, 12 бар, 25 л/мин.</t>
  </si>
  <si>
    <t>https://him-auto.ru/dezinfekciya-oborudovaniya-stancii-i-rashodnye-materialy/moechnaya-peredvizhnaya-ustanovka-hydra-1225-s-kompressorom-na-1-operatora-12-bar-25-lmin/</t>
  </si>
  <si>
    <t>1060/R</t>
  </si>
  <si>
    <t>Моечная передвижная установка "HYDRA 12/25", на 1 оператора, 1 средство, 12 бар, 25 л/мин. 220В</t>
  </si>
  <si>
    <t>https://him-auto.ru/dezinfekciya-oborudovaniya-stancii-i-rashodnye-materialy/moechnaya-peredvizhnaya-ustanovka-hydra-1225-na-1-operatora-1-sredstvo-12-bar-25-lmin-220v/</t>
  </si>
  <si>
    <t>1061/R</t>
  </si>
  <si>
    <t>Моечная передвижная установка "HYDRA 12/25", на 1 оператора, 12 бар, 25 л/мин.</t>
  </si>
  <si>
    <t>https://him-auto.ru/dezinfekciya-oborudovaniya-stancii-i-rashodnye-materialy/moechnaya-peredvizhnaya-ustanovka-hydra-1225-na-1-operatora-12-bar-25-lmin/</t>
  </si>
  <si>
    <t>1059/R2</t>
  </si>
  <si>
    <t>Моечная передвижная установка "HYDRA 12/25", на 1 оператора, 12 бар, 25 л/мин. 2 средства</t>
  </si>
  <si>
    <t>https://him-auto.ru/dezinfekciya-oborudovaniya-stancii-i-rashodnye-materialy/moechnaya-peredvizhnaya-ustanovka-hydra-1225-na-1-operatora-12-bar-25-lmin-2-sredstva/</t>
  </si>
  <si>
    <t>1067/R2</t>
  </si>
  <si>
    <t>Моечная передвижная установка "HYDRA 20/30" на 1 оператора, 20 бар, 30 л/мин. 2 средства</t>
  </si>
  <si>
    <t>https://him-auto.ru/dezinfekciya-oborudovaniya-stancii-i-rashodnye-materialy/moechnaya-peredvizhnaya-ustanovka-hydra-2030-na-1-operatora-20-bar-30-lmin-2-sredstva/</t>
  </si>
  <si>
    <t>1067/CR</t>
  </si>
  <si>
    <t>Моечная передвижная установка "HYDRA 20/30" с компрессором, на 1 оператора, 20 бар, 30 л/мин.</t>
  </si>
  <si>
    <t>https://him-auto.ru/dezinfekciya-oborudovaniya-stancii-i-rashodnye-materialy/moechnaya-peredvizhnaya-ustanovka-hydra-2030-s-kompressorom-na-1-operatora-20-bar-30-lmin/</t>
  </si>
  <si>
    <t>1062/R</t>
  </si>
  <si>
    <t>Моечная передвижная установка "HYDRA 40/21" на 1 оператора , 2 средства, 20-40 бар, 21 л/мин. 220 В</t>
  </si>
  <si>
    <t>https://him-auto.ru/dezinfekciya-oborudovaniya-stancii-i-rashodnye-materialy/moechnaya-peredvizhnaya-ustanovka-hydra-4021-na-1-operatora-2-sredstva-20-40-bar-21-lmin-220-v/</t>
  </si>
  <si>
    <t>1063/R</t>
  </si>
  <si>
    <t>Моечная передвижная установка "HYDRA 40/21" на 1 оператора, 20-40 бар, 21 л/мин.</t>
  </si>
  <si>
    <t>https://him-auto.ru/dezinfekciya-oborudovaniya-stancii-i-rashodnye-materialy/moechnaya-peredvizhnaya-ustanovka-hydra-4021-na-1-operatora-20-40-bar-21-lmin/</t>
  </si>
  <si>
    <t>1061/C</t>
  </si>
  <si>
    <t>Моечная стационарная установка "HYDRA 12/25" с компрессором, на 1 оператора, 12 бар, 25 л/мин.</t>
  </si>
  <si>
    <t>https://him-auto.ru/dezinfekciya-oborudovaniya-stancii-i-rashodnye-materialy/moechnaya-stacionarnaya-ustanovka-hydra-1225-s-kompressorom-na-1-operatora-12-bar-25-lmin/</t>
  </si>
  <si>
    <t>1060</t>
  </si>
  <si>
    <t>Моечная стационарная установка "HYDRA 12/25", на 1 оператора, 1 средство 12 бар, 25 л/мин. 220 В</t>
  </si>
  <si>
    <t>https://him-auto.ru/dezinfekciya-oborudovaniya-stancii-i-rashodnye-materialy/moechnaya-stacionarnaya-ustanovka-hydra-1225-na-1-operatora-1-sredstvo-12-bar-25-lmin-220-v/</t>
  </si>
  <si>
    <t>1061</t>
  </si>
  <si>
    <t>Моечная стационарная установка "HYDRA 12/25", на 1 оператора, 12 бар, 25 л/мин.</t>
  </si>
  <si>
    <t>https://him-auto.ru/dezinfekciya-oborudovaniya-stancii-i-rashodnye-materialy/moechnaya-stacionarnaya-ustanovka-hydra-1225-na-1-operatora-12-bar-25-lmin/</t>
  </si>
  <si>
    <t>1065</t>
  </si>
  <si>
    <t>Моечная стационарная установка "HYDRA 20/30" на 1 оператора, 20 бар, 30 л/мин.</t>
  </si>
  <si>
    <t>https://him-auto.ru/dezinfekciya-oborudovaniya-stancii-i-rashodnye-materialy/moechnaya-stacionarnaya-ustanovka-hydra-2030-na-1-operatora-20-bar-30-lmin/</t>
  </si>
  <si>
    <t>1062</t>
  </si>
  <si>
    <t>Моечная стационарная установка "HYDRA 40/21" на 1 оператора , 2 средства, 20-40 бар, 21 л/мин. 220 В</t>
  </si>
  <si>
    <t>https://him-auto.ru/dezinfekciya-oborudovaniya-stancii-i-rashodnye-materialy/moechnaya-stacionarnaya-ustanovka-hydra-4021-na-1-operatora-2-sredstva-20-40-bar-21-lmin-220-v/</t>
  </si>
  <si>
    <t>1063</t>
  </si>
  <si>
    <t>Моечная стационарная установка "HYDRA 40/21" на 1 оператора, 20-40 бар, 21 л/мин.</t>
  </si>
  <si>
    <t>https://him-auto.ru/dezinfekciya-oborudovaniya-stancii-i-rashodnye-materialy/moechnaya-stacionarnaya-ustanovka-hydra-4021-na-1-operatora-20-40-bar-21-lmin/</t>
  </si>
  <si>
    <t>KES 1062 HYDRA 40/30</t>
  </si>
  <si>
    <t>Моечная стационарная установка "HYDRA 40/30" на 1 оператора , 2 средства, 20-40 бар, 42 л/мин. 380 В</t>
  </si>
  <si>
    <t>https://him-auto.ru/dezinfekciya-oborudovaniya-stancii-i-rashodnye-materialy/moechnaya-stacionarnaya-ustanovka-hydra-4030-na-1-operatora-2-sredstva-20-40-bar-42-lmin-380-v/</t>
  </si>
  <si>
    <t>KES 130/20</t>
  </si>
  <si>
    <t>Моечная центробежная система Hydra 20/130 с преобразователем, на 4-6 операторов, 130 л/мин, 20 бар</t>
  </si>
  <si>
    <t>https://him-auto.ru/dezinfekciya-oborudovaniya-stancii-i-rashodnye-materialy/moechnaya-centrobezhnaya-sistema-hydra-20130-s-preobrazovatelem-na-4-6-operatorov-130-lmin-20-bar/</t>
  </si>
  <si>
    <t>1200/X/I/S</t>
  </si>
  <si>
    <t>Моечная центробежная система Hydra 20/200 с преобразователем, на 6 операторов, 200 л/мин, 20 бар</t>
  </si>
  <si>
    <t>https://him-auto.ru/dezinfekciya-oborudovaniya-stancii-i-rashodnye-materialy/moechnaya-centrobezhnaya-sistema-hydra-20200-s-preobrazovatelem-na-6-operatorov-200-lmin-20-bar/</t>
  </si>
  <si>
    <t>1200/X/I</t>
  </si>
  <si>
    <t>https://him-auto.ru/dezinfekciya-oborudovaniya-stancii-i-rashodnye-materialy/moechnaya-centrobezhnaya-sistema-hydra-20200-s-preobrazovatelem-na-6-operatorov-200-lmin-20-bar/?sku=160022</t>
  </si>
  <si>
    <t>1050/X</t>
  </si>
  <si>
    <t>Моечная центробежная система Hydra 25/100 без преобразователя, на 3 оператора, 100 л/мин, 25 бар</t>
  </si>
  <si>
    <t>https://him-auto.ru/dezinfekciya-oborudovaniya-stancii-i-rashodnye-materialy/moechnaya-centrobezhnaya-sistema-hydra-25100-bez-preobrazovatelya-na-3-operatora-100-lmin-25-bar/</t>
  </si>
  <si>
    <t>1050/X/S</t>
  </si>
  <si>
    <t>https://him-auto.ru/dezinfekciya-oborudovaniya-stancii-i-rashodnye-materialy/moechnaya-centrobezhnaya-sistema-hydra-25100-bez-preobrazovatelya-na-3-operatora-100-lmin-25-bar/?sku=160053</t>
  </si>
  <si>
    <t>1050/X/I/S</t>
  </si>
  <si>
    <t>Моечная центробежная система Hydra 25/100 с преобразователем, на 3 оператора, 100 л/мин, 25 бар</t>
  </si>
  <si>
    <t>https://him-auto.ru/dezinfekciya-oborudovaniya-stancii-i-rashodnye-materialy/moechnaya-centrobezhnaya-sistema-hydra-25100-s-preobrazovatelem-na-3-operatora-100-lmin-25-bar/</t>
  </si>
  <si>
    <t>1050/X/I</t>
  </si>
  <si>
    <t>https://him-auto.ru/dezinfekciya-oborudovaniya-stancii-i-rashodnye-materialy/moechnaya-centrobezhnaya-sistema-hydra-25100-s-preobrazovatelem-na-3-operatora-100-lmin-25-bar/?sku=160051</t>
  </si>
  <si>
    <t>1075/X/I</t>
  </si>
  <si>
    <t>Моечная центробежная система Hydra 40/75 с преобразователем, на 3 оператора, 75 л/мин, 40 бар</t>
  </si>
  <si>
    <t>https://him-auto.ru/dezinfekciya-oborudovaniya-stancii-i-rashodnye-materialy/moechnaya-centrobezhnaya-sistema-hydra-4075-s-preobrazovatelem-na-3-operatora-75-lmin-40-bar/</t>
  </si>
  <si>
    <t>1075/X/I/S</t>
  </si>
  <si>
    <t>https://him-auto.ru/dezinfekciya-oborudovaniya-stancii-i-rashodnye-materialy/moechnaya-centrobezhnaya-sistema-hydra-4075-s-preobrazovatelem-na-3-operatora-75-lmin-40-bar/?sku=160045</t>
  </si>
  <si>
    <t>1055/X/I/S</t>
  </si>
  <si>
    <t>Моечная центробежная система Hydra 50/50 с преобразователем, на 2 оператора, 50 л/мин, 50 бар</t>
  </si>
  <si>
    <t>https://him-auto.ru/dezinfekciya-oborudovaniya-stancii-i-rashodnye-materialy/moechnaya-centrobezhnaya-sistema-hydra-5050-s-preobrazovatelem-na-2-operatora-50-lmin-50-bar/</t>
  </si>
  <si>
    <t>1055/X/I</t>
  </si>
  <si>
    <t>https://him-auto.ru/dezinfekciya-oborudovaniya-stancii-i-rashodnye-materialy/moechnaya-centrobezhnaya-sistema-hydra-5050-s-preobrazovatelem-na-2-operatora-50-lmin-50-bar/?sku=160005</t>
  </si>
  <si>
    <t>UBA 2500 B31BG</t>
  </si>
  <si>
    <t>Моющая головка UBA 2500 B31BG, 3/4″ BSP, 180°, AISI 316L, 10 бар 90 л/мин</t>
  </si>
  <si>
    <t>https://him-auto.ru/dezinfekciya-oborudovaniya-stancii-i-rashodnye-materialy/moyushchaya-golovka-uba-2500-b31bg-34″-bsp-180°-aisi-316l-10-bar-90-lmin/</t>
  </si>
  <si>
    <t>UBA 3150 B31EG</t>
  </si>
  <si>
    <t>Моющая головка UBA 3150 B31EG, 1-1/2″ BSP, 360°, AISI 316L, 10 бар 200 л/мин</t>
  </si>
  <si>
    <t>https://him-auto.ru/dezinfekciya-oborudovaniya-stancii-i-rashodnye-materialy/moyushchaya-golovka-uba-3150-b31eg-1-12″-bsp-360°-aisi-316l-10-bar-200-lmin/</t>
  </si>
  <si>
    <t>UBR</t>
  </si>
  <si>
    <t>Моющая головка высокого давления серии UBR (работа от внешнего привода)</t>
  </si>
  <si>
    <t>https://him-auto.ru/dezinfekciya-oborudovaniya-stancii-i-rashodnye-materialy/moyushchaya-golovka-vysokogo-davleniya-serii-ubr-rabota-ot-vneshnego-privoda/</t>
  </si>
  <si>
    <t>UBD S</t>
  </si>
  <si>
    <t>Моющая головка серии UBD S (Управляемое движение)</t>
  </si>
  <si>
    <t>https://him-auto.ru/dezinfekciya-oborudovaniya-stancii-i-rashodnye-materialy/moyushchaya-golovka-serii-ubd-s-upravlyaemoe-dvizhenie/</t>
  </si>
  <si>
    <t>AquaНУК 15</t>
  </si>
  <si>
    <t>Моюще-дезинфицирующее средство на основе надуксусной кислоты Aqua НУК 15 10 кг.</t>
  </si>
  <si>
    <t>https://him-auto.ru/dezinfekciya-oborudovaniya-stancii-i-rashodnye-materialy/moyushche-dezinficiruyushchee-sredstvo-na-osnove-naduksusnoj-kisloty-aqua-nuk-15-10-kg/</t>
  </si>
  <si>
    <t>DNA030-0022</t>
  </si>
  <si>
    <t>Моюще-дезинфицирующее средство на основе надуксусной кислоты Aqua НУК 15 20 кг</t>
  </si>
  <si>
    <t>https://him-auto.ru/dezinfekciya-oborudovaniya-stancii-i-rashodnye-materialy/moyushche-dezinficiruyushchee-sredstvo-na-osnove-naduksusnoj-kisloty-aqua-nuk-15-20-kg/</t>
  </si>
  <si>
    <t>DNA005-0022</t>
  </si>
  <si>
    <t>Моюще-дезинфицирующее средство на основе надуксусной кислоты Aqua НУК 15 5 кг.</t>
  </si>
  <si>
    <t>https://him-auto.ru/dezinfekciya-oborudovaniya-stancii-i-rashodnye-materialy/moyushche-dezinficiruyushchee-sredstvo-na-osnove-naduksusnoj-kisloty-aqua-nuk-15-5-kg/</t>
  </si>
  <si>
    <t>83301310</t>
  </si>
  <si>
    <t>Напорная станция WMRA 60/21, 1x4 КВт, 60 бар, 1 пользователь</t>
  </si>
  <si>
    <t>https://him-auto.ru/dezinfekciya-oborudovaniya-stancii-i-rashodnye-materialy/napornaya-stanciya-wmra-6021-1x4-kvt-60-bar-1-polzovatel/</t>
  </si>
  <si>
    <t>83301300</t>
  </si>
  <si>
    <t>Напорная станция WMRA 80/21, 1x4 КВт, 80 бар, 1 пользователь</t>
  </si>
  <si>
    <t>https://him-auto.ru/dezinfekciya-oborudovaniya-stancii-i-rashodnye-materialy/napornaya-stanciya-wmra-8021-1x4-kvt-80-bar-1-polzovatel/</t>
  </si>
  <si>
    <t>25.3300.18</t>
  </si>
  <si>
    <t>Насадка для мойки емкостей A30 R с гидроприводом; 14 - 18 л/мин 160 бар 1/2 г. Ø60</t>
  </si>
  <si>
    <t>https://him-auto.ru/dezinfekciya-oborudovaniya-stancii-i-rashodnye-materialy/nasadka-dlya-mojki-emkostej-a30-r-s-gidroprivodom-14-18-lmin-160-bar-12-g-ø60/</t>
  </si>
  <si>
    <t>25.3300.25</t>
  </si>
  <si>
    <t>Насадка для мойки емкостей A30 R с гидроприводом; 18 - 25 л/мин 160 бар 1/2 г.Ø60</t>
  </si>
  <si>
    <t>https://him-auto.ru/dezinfekciya-oborudovaniya-stancii-i-rashodnye-materialy/nasadka-dlya-mojki-emkostej-a30-r-s-gidroprivodom-18-25-lmin-160-bar-12-gø60/</t>
  </si>
  <si>
    <t>25.3300.33</t>
  </si>
  <si>
    <t>Насадка для мойки емкостей A30 R с гидроприводом; 25 - 33 л/мин 160 бар 1/2 г.Ø60</t>
  </si>
  <si>
    <t>https://him-auto.ru/dezinfekciya-oborudovaniya-stancii-i-rashodnye-materialy/nasadka-dlya-mojki-emkostej-a30-r-s-gidroprivodom-25-33-lmin-160-bar-12-gø60/</t>
  </si>
  <si>
    <t>25.6000.10</t>
  </si>
  <si>
    <t>Насадка для мойки емкостей A300R с гидроприводом; 100 л/мин; 70 бар; .(нерж). вход 1'' 1/4 г.</t>
  </si>
  <si>
    <t>https://him-auto.ru/dezinfekciya-oborudovaniya-stancii-i-rashodnye-materialy/nasadka-dlya-mojki-emkostej-a300r-s-gidroprivodom-100-lmin-70-bar-nerzh-vhod-1-14-g/</t>
  </si>
  <si>
    <t>25.6000.24</t>
  </si>
  <si>
    <t>Насадка для мойки емкостей A300R с гидроприводом; 220 л/мин; 70 бар; .(нерж). вход 1'' 1/4 г.</t>
  </si>
  <si>
    <t>https://him-auto.ru/dezinfekciya-oborudovaniya-stancii-i-rashodnye-materialy/nasadka-dlya-mojki-emkostej-a300r-s-gidroprivodom-220-lmin-70-bar-nerzh-vhod-1-14-g/</t>
  </si>
  <si>
    <t>25.6000.30</t>
  </si>
  <si>
    <t>Насадка для мойки емкостей A300R с гидроприводом; 300 л/мин; 70 бар; .(нерж). вход 1'' 1/4 г.</t>
  </si>
  <si>
    <t>https://him-auto.ru/dezinfekciya-oborudovaniya-stancii-i-rashodnye-materialy/nasadka-dlya-mojki-emkostej-a300r-s-gidroprivodom-300-lmin-70-bar-nerzh-vhod-1-14-g/</t>
  </si>
  <si>
    <t>25.5150.40</t>
  </si>
  <si>
    <t>Насадка для мойки емкостей A42 FR 2 с гидроприводом; 40 л/мин; 40-160 бар; (нерж). вход 1/2г.</t>
  </si>
  <si>
    <t>https://him-auto.ru/dezinfekciya-oborudovaniya-stancii-i-rashodnye-materialy/nasadka-dlya-mojki-emkostej-a42-fr-2-s-gidroprivodom-40-lmin-40-160-bar-nerzh-vhod-12g/</t>
  </si>
  <si>
    <t>25.5600.30</t>
  </si>
  <si>
    <t>Насадка для мойки емкостей A42 R Aisi 316 с гидроприводом; 40 л/мин; 160 бар; .(нерж).вход 1/2г.D97</t>
  </si>
  <si>
    <t>https://him-auto.ru/dezinfekciya-oborudovaniya-stancii-i-rashodnye-materialy/nasadka-dlya-mojki-emkostej-a42-r-aisi-316-s-gidroprivodom-40-lmin-160-bar-nerzhvhod-12gd97/</t>
  </si>
  <si>
    <t>25.5700.40</t>
  </si>
  <si>
    <t>Насадка для мойки емкостей A42R-316 с гидроприводом; 35-45-л/мин; 160 бар;.(нерж). вход 1/2г.</t>
  </si>
  <si>
    <t>https://him-auto.ru/dezinfekciya-oborudovaniya-stancii-i-rashodnye-materialy/nasadka-dlya-mojki-emkostej-a42r-316-s-gidroprivodom-35-45-lmin-160-barnerzh-vhod-12g/</t>
  </si>
  <si>
    <t>25.4200.50</t>
  </si>
  <si>
    <t>Насадка для мойки емкостей A50R с гидроприводом; 40-50л/мин; 140 бар; (нерж). вход 1/2"г</t>
  </si>
  <si>
    <t>https://him-auto.ru/dezinfekciya-oborudovaniya-stancii-i-rashodnye-materialy/nasadka-dlya-mojki-emkostej-a50r-s-gidroprivodom-40-50lmin-140-bar-nerzh-vhod-12g/</t>
  </si>
  <si>
    <t>25.4872.90</t>
  </si>
  <si>
    <t>Насадка для мойки емкостей A80R с гидроприводом; 100 л/мин; 100 бар; (нерж). вход 3/4"г ATEX</t>
  </si>
  <si>
    <t>https://him-auto.ru/dezinfekciya-oborudovaniya-stancii-i-rashodnye-materialy/nasadka-dlya-mojki-emkostej-a80r-s-gidroprivodom-100-lmin-100-bar-nerzh-vhod-34g-atex/</t>
  </si>
  <si>
    <t>25.4820.25</t>
  </si>
  <si>
    <t>Насадка для мойки емкостей A80R с гидроприводом; 21 л/мин; 110 бар;(нерж). вход 3/4"г</t>
  </si>
  <si>
    <t>https://him-auto.ru/dezinfekciya-oborudovaniya-stancii-i-rashodnye-materialy/nasadka-dlya-mojki-emkostej-a80r-s-gidroprivodom-21-lmin-110-barnerzh-vhod-34g/</t>
  </si>
  <si>
    <t>25.4820.20</t>
  </si>
  <si>
    <t>Насадка для мойки емкостей A80R с гидроприводом; 21 л/мин; 160 бар; (нерж). вход 3/4"г</t>
  </si>
  <si>
    <t>https://him-auto.ru/dezinfekciya-oborudovaniya-stancii-i-rashodnye-materialy/nasadka-dlya-mojki-emkostej-a80r-s-gidroprivodom-21-lmin-160-bar-nerzh-vhod-34g/</t>
  </si>
  <si>
    <t>25.4820.30</t>
  </si>
  <si>
    <t>Насадка для мойки емкостей A80R с гидроприводом; 30 л/мин; 160 бар; (нерж). вход 3/4"г</t>
  </si>
  <si>
    <t>https://him-auto.ru/dezinfekciya-oborudovaniya-stancii-i-rashodnye-materialy/nasadka-dlya-mojki-emkostej-a80r-s-gidroprivodom-30-lmin-160-bar-nerzh-vhod-34g/</t>
  </si>
  <si>
    <t>25.4820.40</t>
  </si>
  <si>
    <t>Насадка для мойки емкостей A80R с гидроприводом; 40 л/мин; 160 бар; (нерж). вход 3/4"г</t>
  </si>
  <si>
    <t>https://him-auto.ru/dezinfekciya-oborudovaniya-stancii-i-rashodnye-materialy/nasadka-dlya-mojki-emkostej-a80r-s-gidroprivodom-40-lmin-160-bar-nerzh-vhod-34g/</t>
  </si>
  <si>
    <t>25.4872.60</t>
  </si>
  <si>
    <t>Насадка для мойки емкостей A80R с гидроприводом; 45 л/мин; 160 бар; (нерж). вход 3/4"г ATEX</t>
  </si>
  <si>
    <t>https://him-auto.ru/dezinfekciya-oborudovaniya-stancii-i-rashodnye-materialy/nasadka-dlya-mojki-emkostej-a80r-s-gidroprivodom-45-lmin-160-bar-nerzh-vhod-34g-atex/</t>
  </si>
  <si>
    <t>25.4820.50</t>
  </si>
  <si>
    <t>Насадка для мойки емкостей A80R с гидроприводом; 50 л/мин; 160 бар; (нерж). вход 3/4"г.</t>
  </si>
  <si>
    <t>https://him-auto.ru/dezinfekciya-oborudovaniya-stancii-i-rashodnye-materialy/nasadka-dlya-mojki-emkostej-a80r-s-gidroprivodom-50-lmin-160-bar-nerzh-vhod-34g/</t>
  </si>
  <si>
    <t>25.4825.50</t>
  </si>
  <si>
    <t>Насадка для мойки емкостей A80R с гидроприводом; 50 л/мин; 160 бар; (нерж). вход 3/4"г. на шланге</t>
  </si>
  <si>
    <t>https://him-auto.ru/dezinfekciya-oborudovaniya-stancii-i-rashodnye-materialy/nasadka-dlya-mojki-emkostej-a80r-s-gidroprivodom-50-lmin-160-bar-nerzh-vhod-34g-na-shlange/</t>
  </si>
  <si>
    <t>25.4820.70</t>
  </si>
  <si>
    <t>Насадка для мойки емкостей A80R с гидроприводом; 70 л/мин; 160 бар; (нерж). вход 3/4"г</t>
  </si>
  <si>
    <t>https://him-auto.ru/dezinfekciya-oborudovaniya-stancii-i-rashodnye-materialy/nasadka-dlya-mojki-emkostej-a80r-s-gidroprivodom-70-lmin-160-bar-nerzh-vhod-34g/</t>
  </si>
  <si>
    <t>25.4820.60</t>
  </si>
  <si>
    <t>Насадка для мойки емкостей A80R с гидроприводом; 80 л/мин; 160 бар; (нерж). вход 3/4"г</t>
  </si>
  <si>
    <t>https://him-auto.ru/dezinfekciya-oborudovaniya-stancii-i-rashodnye-materialy/nasadka-dlya-mojki-emkostej-a80r-s-gidroprivodom-80-lmin-160-bar-nerzh-vhod-34g/</t>
  </si>
  <si>
    <t>25.4872.80</t>
  </si>
  <si>
    <t>Насадка для мойки емкостей A80R с гидроприводом; 85 л/мин; 160 бар; (нерж). вход 3/4"г ATEX</t>
  </si>
  <si>
    <t>https://him-auto.ru/dezinfekciya-oborudovaniya-stancii-i-rashodnye-materialy/nasadka-dlya-mojki-emkostej-a80r-s-gidroprivodom-85-lmin-160-bar-nerzh-vhod-34g-atex/</t>
  </si>
  <si>
    <t>25.4820.90</t>
  </si>
  <si>
    <t>Насадка для мойки емкостей A80R с гидроприводом; 85-120 л/мин; 130 бар; (нерж). вход 3/4"г</t>
  </si>
  <si>
    <t>https://him-auto.ru/dezinfekciya-oborudovaniya-stancii-i-rashodnye-materialy/nasadka-dlya-mojki-emkostej-a80r-s-gidroprivodom-85-120-lmin-130-bar-nerzh-vhod-34g/</t>
  </si>
  <si>
    <t>25.4820.80</t>
  </si>
  <si>
    <t>Насадка для мойки емкостей A80R с гидроприводом; 90 л/мин; 160 бар;(нерж). вход 3/4"г.</t>
  </si>
  <si>
    <t>https://him-auto.ru/dezinfekciya-oborudovaniya-stancii-i-rashodnye-materialy/nasadka-dlya-mojki-emkostej-a80r-s-gidroprivodom-90-lmin-160-barnerzh-vhod-34g/</t>
  </si>
  <si>
    <t>25.4850.50</t>
  </si>
  <si>
    <t>Насадка для мойки емкостей A80R2 с гидроприводом; 50л/мин; 160 бар; (нерж). вход 3/4"г</t>
  </si>
  <si>
    <t>https://him-auto.ru/dezinfekciya-oborudovaniya-stancii-i-rashodnye-materialy/nasadka-dlya-mojki-emkostej-a80r2-s-gidroprivodom-50lmin-160-bar-nerzh-vhod-34g/</t>
  </si>
  <si>
    <t>25.4850.70</t>
  </si>
  <si>
    <t>Насадка для мойки емкостей A80R2 с гидроприводом; 70 л/мин; 160 бар; (нерж). вход 3/4"г</t>
  </si>
  <si>
    <t>https://him-auto.ru/dezinfekciya-oborudovaniya-stancii-i-rashodnye-materialy/nasadka-dlya-mojki-emkostej-a80r2-s-gidroprivodom-70-lmin-160-bar-nerzh-vhod-34g/</t>
  </si>
  <si>
    <t>25.4600.04</t>
  </si>
  <si>
    <t>Насадка для мойки емкостей c гидроприводом МI63Е; 900мм; без форсунок; 90град. вход 3/4 г. 4 × M4</t>
  </si>
  <si>
    <t>https://him-auto.ru/dezinfekciya-oborudovaniya-stancii-i-rashodnye-materialy/nasadka-dlya-mojki-emkostej-c-gidroprivodom-mi63e-900mm-bez-forsunok-90grad-vhod-34-g-4-×-m4/</t>
  </si>
  <si>
    <t>CC5-3-1.0</t>
  </si>
  <si>
    <t>Насадка для мойки емкостей CC5-3-1.0-304SS-1/2"BSPP</t>
  </si>
  <si>
    <t>https://him-auto.ru/dezinfekciya-oborudovaniya-stancii-i-rashodnye-materialy/nasadka-dlya-mojki-emkostej-cc5-3-10-304ss-12bspp/</t>
  </si>
  <si>
    <t>FMD-2-1.0</t>
  </si>
  <si>
    <t>Насадка для мойки емкостей FMD-2-1.0-360°-316LSS-2"- 3/8"BSPP</t>
  </si>
  <si>
    <t>https://him-auto.ru/dezinfekciya-oborudovaniya-stancii-i-rashodnye-materialy/nasadka-dlya-mojki-emkostej-fmd-2-10-360°-316lss-2-38bspp/</t>
  </si>
  <si>
    <t>IBCD-2-1.0</t>
  </si>
  <si>
    <t>Насадка для мойки емкостей IBCD-2-1.0-360°-316LSS-2"- 3/8"BSPP с двигателем 24 В</t>
  </si>
  <si>
    <t>https://him-auto.ru/dezinfekciya-oborudovaniya-stancii-i-rashodnye-materialy/nasadka-dlya-mojki-emkostej-ibcd-2-10-360°-316lss-2-38bspp-s-dvigatelem-24-v/</t>
  </si>
  <si>
    <t>25.4300.00</t>
  </si>
  <si>
    <t>Насадка для мойки емкостей M21Е электропривод; 550мм; 10-21 л/мин; 220В-12В.вход 22*1,5ш.</t>
  </si>
  <si>
    <t>https://him-auto.ru/dezinfekciya-oborudovaniya-stancii-i-rashodnye-materialy/nasadka-dlya-mojki-emkostej-m21e-ehlektroprivod-550mm-10-21-lmin-220v-12vvhod-2215sh/</t>
  </si>
  <si>
    <t>SMP200-2-1.0</t>
  </si>
  <si>
    <t>Насадка для мойки емкостей MP200-2-1.0-360°-316LSS- 3/4"BSPP</t>
  </si>
  <si>
    <t>https://him-auto.ru/dezinfekciya-oborudovaniya-stancii-i-rashodnye-materialy/nasadka-dlya-mojki-emkostej-mp200-2-10-360°-316lss-34bspp/</t>
  </si>
  <si>
    <t>SMP200-2-1.5</t>
  </si>
  <si>
    <t>Насадка для мойки емкостей MP200-2-1.5-360°-316LSS- 3/4"BSPP</t>
  </si>
  <si>
    <t>https://him-auto.ru/dezinfekciya-oborudovaniya-stancii-i-rashodnye-materialy/nasadka-dlya-mojki-emkostej-mp200-2-15-360°-316lss-34bspp/</t>
  </si>
  <si>
    <t>SMP200-2-3.0</t>
  </si>
  <si>
    <t>Насадка для мойки емкостей MP200-2-3.0-316LSS- 3/4"BSPP (Удлиненные форсунки)</t>
  </si>
  <si>
    <t>https://him-auto.ru/dezinfekciya-oborudovaniya-stancii-i-rashodnye-materialy/nasadka-dlya-mojki-emkostej-mp200-2-30-316lss-34bspp-udlinennye-forsunki/</t>
  </si>
  <si>
    <t>TCC2-3-1.2</t>
  </si>
  <si>
    <t>Насадка для мойки емкостей TCC2-3-1.2-60°-304SS- 1/4"BSPP</t>
  </si>
  <si>
    <t>https://him-auto.ru/dezinfekciya-oborudovaniya-stancii-i-rashodnye-materialy/nasadka-dlya-mojki-emkostej-tcc2-3-12-60°-304ss-14bspp/</t>
  </si>
  <si>
    <t>TCC5-2-1.0</t>
  </si>
  <si>
    <t>Насадка для мойки емкостей TCC5-2-1.0-120°-304SS- 3/8"BSPP</t>
  </si>
  <si>
    <t>https://him-auto.ru/dezinfekciya-oborudovaniya-stancii-i-rashodnye-materialy/nasadka-dlya-mojki-emkostej-tcc5-2-10-120°-304ss-38bspp/</t>
  </si>
  <si>
    <t>25.5180.20</t>
  </si>
  <si>
    <t>Насадка для мойки емкостей А42-R с гидроприводом; 20 л/мин; 40-160 бар; (нерж). вход 1/2г.</t>
  </si>
  <si>
    <t>https://him-auto.ru/dezinfekciya-oborudovaniya-stancii-i-rashodnye-materialy/nasadka-dlya-mojki-emkostej-a42-r-s-gidroprivodom-20-lmin-40-160-bar-nerzh-vhod-12g/</t>
  </si>
  <si>
    <t>25.5180.40</t>
  </si>
  <si>
    <t>Насадка для мойки емкостей А42-R с гидроприводом; 40 л/мин; 40-160 бар;(нерж).вход 1/2г.</t>
  </si>
  <si>
    <t>https://him-auto.ru/dezinfekciya-oborudovaniya-stancii-i-rashodnye-materialy/nasadka-dlya-mojki-emkostej-a42-r-s-gidroprivodom-40-lmin-40-160-barnerzhvhod-12g/</t>
  </si>
  <si>
    <t>25.5200.20</t>
  </si>
  <si>
    <t>Насадка для мойки емкостей А42-R2 с гидроприводом; 20 л/мин; 160 бар;(нерж).вход 1/2г.</t>
  </si>
  <si>
    <t>https://him-auto.ru/dezinfekciya-oborudovaniya-stancii-i-rashodnye-materialy/nasadka-dlya-mojki-emkostej-a42-r2-s-gidroprivodom-20-lmin-160-barnerzhvhod-12g/</t>
  </si>
  <si>
    <t>25.5200.28</t>
  </si>
  <si>
    <t>Насадка для мойки емкостей А42-R2 с гидроприводом; 30 л/мин; 160 бар; (нерж).вход 1/2г.</t>
  </si>
  <si>
    <t>https://him-auto.ru/dezinfekciya-oborudovaniya-stancii-i-rashodnye-materialy/nasadka-dlya-mojki-emkostej-a42-r2-s-gidroprivodom-30-lmin-160-bar-nerzhvhod-12g/</t>
  </si>
  <si>
    <t>25.5200.34</t>
  </si>
  <si>
    <t>Насадка для мойки емкостей А42-R2 с гидроприводом; 40 л/мин; 160 бар; (нерж).вход 1/2г.</t>
  </si>
  <si>
    <t>https://him-auto.ru/dezinfekciya-oborudovaniya-stancii-i-rashodnye-materialy/nasadka-dlya-mojki-emkostej-a42-r2-s-gidroprivodom-40-lmin-160-bar-nerzhvhod-12g/</t>
  </si>
  <si>
    <t>25.5200.33</t>
  </si>
  <si>
    <t>Насадка для мойки емкостей А42-R2 с гидроприводом; 50 л/мин; 160 бар;(нерж).вход 1/2г.</t>
  </si>
  <si>
    <t>https://him-auto.ru/dezinfekciya-oborudovaniya-stancii-i-rashodnye-materialy/nasadka-dlya-mojki-emkostej-a42-r2-s-gidroprivodom-50-lmin-160-barnerzhvhod-12g/</t>
  </si>
  <si>
    <t>25.4600.24</t>
  </si>
  <si>
    <t>Насадка для мойки емкостей М163 915мм с гидроприводом; 20 л/мин 160 бар;(нерж). вход 3/4г.Ø45</t>
  </si>
  <si>
    <t>https://him-auto.ru/dezinfekciya-oborudovaniya-stancii-i-rashodnye-materialy/nasadka-dlya-mojki-emkostej-m163-915mm-s-gidroprivodom-20-lmin-160-barnerzh-vhod-34gø45/</t>
  </si>
  <si>
    <t>25.4600.20</t>
  </si>
  <si>
    <t>Насадка для мойки емкостей М163 с гидроприводом; 20 л/мин; 160 бар;(нерж) вход 3/4 г.</t>
  </si>
  <si>
    <t>https://him-auto.ru/dezinfekciya-oborudovaniya-stancii-i-rashodnye-materialy/nasadka-dlya-mojki-emkostej-m163-s-gidroprivodom-20-lmin-160-barnerzh-vhod-34-g/</t>
  </si>
  <si>
    <t>25.4350.00</t>
  </si>
  <si>
    <t>Насадка для мойки емкостей М25Е с откачкой электропривод; 730мм; 10-25 л/мин; 220В-12В.</t>
  </si>
  <si>
    <t>https://him-auto.ru/dezinfekciya-oborudovaniya-stancii-i-rashodnye-materialy/nasadka-dlya-mojki-emkostej-m25e-s-otkachkoj-ehlektroprivod-730mm-10-25-lmin-220v-12v/</t>
  </si>
  <si>
    <t>25.4526.00</t>
  </si>
  <si>
    <t>Насадка для мойки емкостей М63P с пневмоприводом; 650мм; ;Ø50 мм .3/8 г.выход 4х1/8г.</t>
  </si>
  <si>
    <t>https://him-auto.ru/dezinfekciya-oborudovaniya-stancii-i-rashodnye-materialy/nasadka-dlya-mojki-emkostej-m63p-s-pnevmoprivodom-650mm-ø50-mm-38-gvyhod-4h18g/</t>
  </si>
  <si>
    <t>25.4520.04</t>
  </si>
  <si>
    <t>Насадка для мойки емкостей М63P с пневмоприводом; 915мм; 16-40 л/мин; .3/8 г.возд 1/4г ATEX</t>
  </si>
  <si>
    <t>https://him-auto.ru/dezinfekciya-oborudovaniya-stancii-i-rashodnye-materialy/nasadka-dlya-mojki-emkostej-m63p-s-pnevmoprivodom-915mm-16-40-lmin-38-gvozd-14g-atex/</t>
  </si>
  <si>
    <t>25.4506.00</t>
  </si>
  <si>
    <t>Насадка для мойки емкостей М63Е электропривод; 650мм; 16-40 л/мин; 220В-24В.3/8 г.</t>
  </si>
  <si>
    <t>https://him-auto.ru/dezinfekciya-oborudovaniya-stancii-i-rashodnye-materialy/nasadka-dlya-mojki-emkostej-m63e-ehlektroprivod-650mm-16-40-lmin-220v-24v38-g/</t>
  </si>
  <si>
    <t>25.4500.00</t>
  </si>
  <si>
    <t>Насадка для мойки емкостей М63Е электропривод; 900мм; 16-40 л/мин; 90град.; 220В-24В.3/8 г.</t>
  </si>
  <si>
    <t>https://him-auto.ru/dezinfekciya-oborudovaniya-stancii-i-rashodnye-materialy/nasadka-dlya-mojki-emkostej-m63e-ehlektroprivod-900mm-16-40-lmin-90grad-220v-24v38-g/</t>
  </si>
  <si>
    <t>25.4770.00</t>
  </si>
  <si>
    <t>Насадка для мойки емкостей М85Е электропривод; 900мм; 20-80 л/мин; 90град.; 220В-24В.3/8г.</t>
  </si>
  <si>
    <t>https://him-auto.ru/dezinfekciya-oborudovaniya-stancii-i-rashodnye-materialy/nasadka-dlya-mojki-emkostej-m85e-ehlektroprivod-900mm-20-80-lmin-90grad-220v-24v38g/</t>
  </si>
  <si>
    <t>25.4600.00</t>
  </si>
  <si>
    <t>Насадка для мойки емкостей МI63 915 мм с гидроприводом; 160 бар; 90 град.(нерж)</t>
  </si>
  <si>
    <t>https://him-auto.ru/dezinfekciya-oborudovaniya-stancii-i-rashodnye-materialy/nasadka-dlya-mojki-emkostej-mi63-915-mm-s-gidroprivodom-160-bar-90-gradnerzh/</t>
  </si>
  <si>
    <t>25.4600.30</t>
  </si>
  <si>
    <t>Насадка для мойки емкостей МI63 с гидроприводом; 22 л/мин; 110 бар; (нерж) вход 3/4 г. Ø65</t>
  </si>
  <si>
    <t>https://him-auto.ru/dezinfekciya-oborudovaniya-stancii-i-rashodnye-materialy/nasadka-dlya-mojki-emkostej-mi63-s-gidroprivodom-22-lmin-110-bar-nerzh-vhod-34-g-ø65/</t>
  </si>
  <si>
    <t>25.4603.20</t>
  </si>
  <si>
    <t>Насадка для мойки емкостей МI63-50 с гидроприводом; 20 л/мин; 110 бар; (нерж)вход 3/4 г.</t>
  </si>
  <si>
    <t>https://him-auto.ru/dezinfekciya-oborudovaniya-stancii-i-rashodnye-materialy/nasadka-dlya-mojki-emkostej-mi63-50-s-gidroprivodom-20-lmin-110-bar-nerzhvhod-34-g/</t>
  </si>
  <si>
    <t>25.4600.40</t>
  </si>
  <si>
    <t>Насадка для мойки емкостей МI63/50 с гидроприводом; 40 л/мин; 160 бар; (нерж) 3/4 г.</t>
  </si>
  <si>
    <t>https://him-auto.ru/dezinfekciya-oborudovaniya-stancii-i-rashodnye-materialy/nasadka-dlya-mojki-emkostej-mi6350-s-gidroprivodom-40-lmin-160-bar-nerzh-34-g/</t>
  </si>
  <si>
    <t>25.4750.20</t>
  </si>
  <si>
    <t>Насадка для мойки емкостей МI85 с гидроприводом; 20 л/мин; 107 бар; (нерж) вход 3/8 г.</t>
  </si>
  <si>
    <t>https://him-auto.ru/dezinfekciya-oborudovaniya-stancii-i-rashodnye-materialy/nasadka-dlya-mojki-emkostej-mi85-s-gidroprivodom-20-lmin-107-bar-nerzh-vhod-38-g/</t>
  </si>
  <si>
    <t>25.4750.00</t>
  </si>
  <si>
    <t>Насадка для мойки емкостей МI85 с гидроприводом; 20-80 л/мин; 160 бар; (нерж) вход 3/4 г.</t>
  </si>
  <si>
    <t>https://him-auto.ru/dezinfekciya-oborudovaniya-stancii-i-rashodnye-materialy/nasadka-dlya-mojki-emkostej-mi85-s-gidroprivodom-20-80-lmin-160-bar-nerzh-vhod-34-g/</t>
  </si>
  <si>
    <t>25.5194.26</t>
  </si>
  <si>
    <t>Насадка для мойки поверхностей A42 FR 2-45° с гидроприводом; 20-30 л/мин; 140 бар;(нерж).вход 1/2г.</t>
  </si>
  <si>
    <t>https://him-auto.ru/dezinfekciya-oborudovaniya-stancii-i-rashodnye-materialy/nasadka-dlya-mojki-poverhnostej-a42-fr-2-45°-s-gidroprivodom-20-30-lmin-140-barnerzhvhod-12g/</t>
  </si>
  <si>
    <t>25.5150.26</t>
  </si>
  <si>
    <t>Насадка для мойки поверхностей А42-FR2 с гидроприводом; 30 л/мин; 40-160 бар; .(нерж).вход 1/2г.</t>
  </si>
  <si>
    <t>https://him-auto.ru/dezinfekciya-oborudovaniya-stancii-i-rashodnye-materialy/nasadka-dlya-mojki-poverhnostej-a42-fr2-s-gidroprivodom-30-lmin-40-160-bar-nerzhvhod-12g/</t>
  </si>
  <si>
    <t>25.5190.25</t>
  </si>
  <si>
    <t>Насадка для мойки поверхностей А43 FR2 с гидроприводом; 20-25 л/мин; 140 бар;(нерж).вход 1/2г.</t>
  </si>
  <si>
    <t>https://him-auto.ru/dezinfekciya-oborudovaniya-stancii-i-rashodnye-materialy/nasadka-dlya-mojki-poverhnostej-a43-fr2-s-gidroprivodom-20-25-lmin-140-barnerzhvhod-12g/</t>
  </si>
  <si>
    <t>KESMTP 50/130 TW</t>
  </si>
  <si>
    <t>Насос плунжерный  KESMTP 50/130 TW с эл. двигателем 11 кВт, 380 В на раме с пускателем</t>
  </si>
  <si>
    <t>https://him-auto.ru/dezinfekciya-oborudovaniya-stancii-i-rashodnye-materialy/nasos-plunzhernyj-kesmtp-50130-tw-s-ehl-dvigatelem-11-kvt-380-v-na-rame-s-puskatelem/</t>
  </si>
  <si>
    <t>KES 33/200</t>
  </si>
  <si>
    <t>Насос плунжерный KES 33/200 с эл. двигателем 11 кВт, 380 В</t>
  </si>
  <si>
    <t>https://him-auto.ru/dezinfekciya-oborudovaniya-stancii-i-rashodnye-materialy/nasos-plunzhernyj-kes-33200-s-ehl-dvigatelem-11-kvt-380-v/</t>
  </si>
  <si>
    <t>KES MTP 53/80</t>
  </si>
  <si>
    <t>Насос плунжерный KES MTP 53/80 с эл. двигателем 7,5 кВт, 380 В на раме с пускателем</t>
  </si>
  <si>
    <t>https://him-auto.ru/dezinfekciya-oborudovaniya-stancii-i-rashodnye-materialy/nasos-plunzhernyj-kes-mtp-5380-s-ehl-dvigatelem-75-kvt-380-v-na-rame-s-puskatelem/</t>
  </si>
  <si>
    <t>KESMTP 15/500</t>
  </si>
  <si>
    <t>Насос плунжерный KESMTP 15/500 с эл. двигателем 15 кВт, 380 В на раме с пускателем</t>
  </si>
  <si>
    <t>https://him-auto.ru/dezinfekciya-oborudovaniya-stancii-i-rashodnye-materialy/nasos-plunzhernyj-kesmtp-15500-s-ehl-dvigatelem-15-kvt-380-v-na-rame-s-puskatelem/</t>
  </si>
  <si>
    <t>KESMTP 26/275</t>
  </si>
  <si>
    <t>Насос плунжерный KESMTP 26/275 с эл. двигателем 15 кВт, 460В 60 Гц на раме с пускателем</t>
  </si>
  <si>
    <t>https://him-auto.ru/dezinfekciya-oborudovaniya-stancii-i-rashodnye-materialy/nasos-plunzhernyj-kesmtp-26275-s-ehl-dvigatelem-15-kvt-460v-60-gc-na-rame-s-puskatelem/</t>
  </si>
  <si>
    <t>KESMTP 33/150RW</t>
  </si>
  <si>
    <t>Насос плунжерный KESMTP 33/150 RW с эл. двигателем 11 кВт на раме</t>
  </si>
  <si>
    <t>https://him-auto.ru/dezinfekciya-oborudovaniya-stancii-i-rashodnye-materialy/nasos-plunzhernyj-kesmtp-33150-rw-s-ehl-dvigatelem-11-kvt-na-rame/</t>
  </si>
  <si>
    <t>Насос плунжерный KESMTP 33/150RW с эл. двигателем 9,2 кВт, 380 В на раме с пускателем</t>
  </si>
  <si>
    <t>https://him-auto.ru/dezinfekciya-oborudovaniya-stancii-i-rashodnye-materialy/nasos-plunzhernyj-kesmtp-33150rw-s-ehl-dvigatelem-92-kvt-380-v-na-rame-s-puskatelem/</t>
  </si>
  <si>
    <t>KESMTP 33/200RW</t>
  </si>
  <si>
    <t>Насос плунжерный KESMTP 33/200RW с эл. двигателем 11 кВт, 380 В на раме с пускателем</t>
  </si>
  <si>
    <t>https://him-auto.ru/dezinfekciya-oborudovaniya-stancii-i-rashodnye-materialy/nasos-plunzhernyj-kesmtp-33200rw-s-ehl-dvigatelem-11-kvt-380-v-na-rame-s-puskatelem/</t>
  </si>
  <si>
    <t>KESMTP 33/200TW</t>
  </si>
  <si>
    <t>Насос плунжерный KESMTP 33/200TW с эл. двигателем 11 кВт, 380 В на раме с пускателем</t>
  </si>
  <si>
    <t>https://him-auto.ru/dezinfekciya-oborudovaniya-stancii-i-rashodnye-materialy/nasos-plunzhernyj-kesmtp-33200tw-s-ehl-dvigatelem-11-kvt-380-v-na-rame-s-puskatelem/</t>
  </si>
  <si>
    <t>KESMTP 33/250TW</t>
  </si>
  <si>
    <t>Насос плунжерный KESMTP 33/250TW с эл. двигателем 15 кВт, 380 В на раме с пускателем</t>
  </si>
  <si>
    <t>https://him-auto.ru/dezinfekciya-oborudovaniya-stancii-i-rashodnye-materialy/nasos-plunzhernyj-kesmtp-33250tw-s-ehl-dvigatelem-15-kvt-380-v-na-rame-s-puskatelem/</t>
  </si>
  <si>
    <t>KESMTP 42/150</t>
  </si>
  <si>
    <t>Насос плунжерный KESMTP 42/150 с эл. двигателем 11 кВт, 380 В на раме с пускателем</t>
  </si>
  <si>
    <t>https://him-auto.ru/dezinfekciya-oborudovaniya-stancii-i-rashodnye-materialy/nasos-plunzhernyj-kesmtp-42150-s-ehl-dvigatelem-11-kvt-380-v-na-rame-s-puskatelem/</t>
  </si>
  <si>
    <t>KESMTP 42/190</t>
  </si>
  <si>
    <t>Насос плунжерный KESMTP 42/190 с эл. двигателем 15 кВт, 380 В на раме с пускателем</t>
  </si>
  <si>
    <t>https://him-auto.ru/dezinfekciya-oborudovaniya-stancii-i-rashodnye-materialy/nasos-plunzhernyj-kesmtp-42190-s-ehl-dvigatelem-15-kvt-380-v-na-rame-s-puskatelem/</t>
  </si>
  <si>
    <t>KESMTP 50/160</t>
  </si>
  <si>
    <t>Насос плунжерный KESMTP 50/160 с эл. двигателем 15 кВт, 380 В на раме с пускателем</t>
  </si>
  <si>
    <t>https://him-auto.ru/dezinfekciya-oborudovaniya-stancii-i-rashodnye-materialy/nasos-plunzhernyj-kesmtp-50160-s-ehl-dvigatelem-15-kvt-380-v-na-rame-s-puskatelem/</t>
  </si>
  <si>
    <t>KES W 33/90</t>
  </si>
  <si>
    <t>Насос плунжерный MTP TW 33/90 с эл. двигателем 380 В 7,5кВт c пультом упр.</t>
  </si>
  <si>
    <t>https://him-auto.ru/dezinfekciya-oborudovaniya-stancii-i-rashodnye-materialy/nasos-plunzhernyj-mtp-tw-3390-s-ehl-dvigatelem-380-v-75kvt-c-pultom-upr/</t>
  </si>
  <si>
    <t>MTP TW 42/150</t>
  </si>
  <si>
    <t>Насос плунжерный MTP TW 42/150 с эл. двигателем 380 В 11кВт</t>
  </si>
  <si>
    <t>https://him-auto.ru/dezinfekciya-oborudovaniya-stancii-i-rashodnye-materialy/nasos-plunzhernyj-mtp-tw-42150-s-ehl-dvigatelem-380-v-11kvt/</t>
  </si>
  <si>
    <t>MTP TW 42/200</t>
  </si>
  <si>
    <t>Насос плунжерный MTP TW 42/200 с эл. двигателем 380 В 15 кВт</t>
  </si>
  <si>
    <t>https://him-auto.ru/dezinfekciya-oborudovaniya-stancii-i-rashodnye-materialy/nasos-plunzhernyj-mtp-tw-42200-s-ehl-dvigatelem-380-v-15-kvt/</t>
  </si>
  <si>
    <t>MTP TW 48/100</t>
  </si>
  <si>
    <t>Насос плунжерный MTP TW 48/100 с эл. двигателем 380 В 11кВт</t>
  </si>
  <si>
    <t>https://him-auto.ru/dezinfekciya-oborudovaniya-stancii-i-rashodnye-materialy/nasos-plunzhernyj-mtp-tw-48100-s-ehl-dvigatelem-380-v-11kvt/</t>
  </si>
  <si>
    <t>KES180/150</t>
  </si>
  <si>
    <t>Насосная группа КОМЕТА HP3x11кВ_MP1x1,5кВт _LP2x1,5кВт</t>
  </si>
  <si>
    <t>https://him-auto.ru/dezinfekciya-oborudovaniya-stancii-i-rashodnye-materialy/nasosnaya-gruppa-kometa-hp3x11kv_mp1x15kvt-_lp2x15kvt/</t>
  </si>
  <si>
    <t>83301009</t>
  </si>
  <si>
    <t>Насосная станция LDC-Q 100/20, 1x4 КВт, 20 бар, 3 пользователя</t>
  </si>
  <si>
    <t>https://him-auto.ru/dezinfekciya-oborudovaniya-stancii-i-rashodnye-materialy/nasosnaya-stanciya-ldc-q-10020-1x4-kvt-20-bar-3-polzovatelya/</t>
  </si>
  <si>
    <t>83301108</t>
  </si>
  <si>
    <t>Насосная станция LDC-Q 130/20, 1x5,5 КВт, 20 бар, 4-6 пользователей</t>
  </si>
  <si>
    <t>https://him-auto.ru/dezinfekciya-oborudovaniya-stancii-i-rashodnye-materialy/nasosnaya-stanciya-ldc-q-13020-1x55-kvt-20-bar-4-6-polzovatelej/</t>
  </si>
  <si>
    <t>83301132</t>
  </si>
  <si>
    <t>Насосная станция LDC-Q 130/20, 1x7,5 КВт, 20 бар, 4-6 пользователей с буферной емкостью</t>
  </si>
  <si>
    <t>https://him-auto.ru/dezinfekciya-oborudovaniya-stancii-i-rashodnye-materialy/nasosnaya-stanciya-ldc-q-13020-1x75-kvt-20-bar-4-6-polzovatelej-s-bufernoj-emkostyu/</t>
  </si>
  <si>
    <t>83303004-A</t>
  </si>
  <si>
    <t>Насосная станция LDC-Q 190/20, 1x11 КВт, 20 бар, 4-6 пользователей с буферной емкостью</t>
  </si>
  <si>
    <t>https://him-auto.ru/dezinfekciya-oborudovaniya-stancii-i-rashodnye-materialy/nasosnaya-stanciya-ldc-q-19020-1x11-kvt-20-bar-4-6-polzovatelej-s-bufernoj-emkostyu/</t>
  </si>
  <si>
    <t>83301109</t>
  </si>
  <si>
    <t>Насосная станция LDC-Q 190/20, 1x7,5 КВт, 20 бар, 4-6 пользователей</t>
  </si>
  <si>
    <t>https://him-auto.ru/dezinfekciya-oborudovaniya-stancii-i-rashodnye-materialy/nasosnaya-stanciya-ldc-q-19020-1x75-kvt-20-bar-4-6-polzovatelej/</t>
  </si>
  <si>
    <t>83303004</t>
  </si>
  <si>
    <t>Насосная станция LDC-Q 240/20, 1x11 КВт, 20 бар, 8 пользователей</t>
  </si>
  <si>
    <t>https://him-auto.ru/dezinfekciya-oborudovaniya-stancii-i-rashodnye-materialy/nasosnaya-stanciya-ldc-q-24020-1x11-kvt-20-bar-8-polzovatelej/</t>
  </si>
  <si>
    <t>83303006</t>
  </si>
  <si>
    <t>Насосная станция LDC-Q 380/20, 2x7,5 КВт, 20 бар, 12 пользователей</t>
  </si>
  <si>
    <t>https://him-auto.ru/dezinfekciya-oborudovaniya-stancii-i-rashodnye-materialy/nasosnaya-stanciya-ldc-q-38020-2x75-kvt-20-bar-12-polzovatelej/</t>
  </si>
  <si>
    <t>83303007</t>
  </si>
  <si>
    <t>Насосная станция LDC-Q 480/20, 2x11 КВт, 20 бар, 16 пользователей</t>
  </si>
  <si>
    <t>https://him-auto.ru/dezinfekciya-oborudovaniya-stancii-i-rashodnye-materialy/nasosnaya-stanciya-ldc-q-48020-2x11-kvt-20-bar-16-polzovatelej/</t>
  </si>
  <si>
    <t>83303007-A</t>
  </si>
  <si>
    <t>Насосная станция LDC-Q 480/20, 2x11 КВт, 20 бар, 16 пользователей + буф. емкость</t>
  </si>
  <si>
    <t>https://him-auto.ru/dezinfekciya-oborudovaniya-stancii-i-rashodnye-materialy/nasosnaya-stanciya-ldc-q-48020-2x11-kvt-20-bar-16-polzovatelej-buf-emkost/</t>
  </si>
  <si>
    <t>83301008</t>
  </si>
  <si>
    <t>Насосная станция LDC-Q 65/20, 1x3 КВт, 20 бар, 2 пользователя</t>
  </si>
  <si>
    <t>https://him-auto.ru/dezinfekciya-oborudovaniya-stancii-i-rashodnye-materialy/nasosnaya-stanciya-ldc-q-6520-1x3-kvt-20-bar-2-polzovatelya/</t>
  </si>
  <si>
    <t>83301008-A</t>
  </si>
  <si>
    <t>Насосная станция LDC-Q 65/20, 1x3 КВт, 20 бар, 2 пользователя в корпусе из нерж.</t>
  </si>
  <si>
    <t>https://him-auto.ru/dezinfekciya-oborudovaniya-stancii-i-rashodnye-materialy/nasosnaya-stanciya-ldc-q-6520-1x3-kvt-20-bar-2-polzovatelya-v-korpuse-iz-nerzh/</t>
  </si>
  <si>
    <t>83303015</t>
  </si>
  <si>
    <t>Насосная станция LDC-Q 720/20, 3x11 КВт, 20 бар, 24 пользователя</t>
  </si>
  <si>
    <t>https://him-auto.ru/dezinfekciya-oborudovaniya-stancii-i-rashodnye-materialy/nasosnaya-stanciya-ldc-q-72020-3x11-kvt-20-bar-24-polzovatelya/</t>
  </si>
  <si>
    <t>83402001</t>
  </si>
  <si>
    <t>Насосная станция MDC 160/40, 4x7,5 КВт, 40 бар, 8 пользователей</t>
  </si>
  <si>
    <t>https://him-auto.ru/dezinfekciya-oborudovaniya-stancii-i-rashodnye-materialy/nasosnaya-stanciya-mdc-16040-4x75-kvt-40-bar-8-polzovatelej/</t>
  </si>
  <si>
    <t>83402001-A</t>
  </si>
  <si>
    <t>Насосная станция MDC 160/40, 4x7,5 КВт, 40 бар, 8 пользователей + буф.емкость</t>
  </si>
  <si>
    <t>https://him-auto.ru/dezinfekciya-oborudovaniya-stancii-i-rashodnye-materialy/nasosnaya-stanciya-mdc-16040-4x75-kvt-40-bar-8-polzovatelej-bufemkost/</t>
  </si>
  <si>
    <t>83402011</t>
  </si>
  <si>
    <t>Насосная станция MDC 240/40, 6x7,5 КВт, 40 бар, 12 пользователей</t>
  </si>
  <si>
    <t>https://him-auto.ru/dezinfekciya-oborudovaniya-stancii-i-rashodnye-materialy/nasosnaya-stanciya-mdc-24040-6x75-kvt-40-bar-12-polzovatelej/</t>
  </si>
  <si>
    <t>83402011-A</t>
  </si>
  <si>
    <t>Насосная станция MDC 240/40, 6x7,5 КВт, 40 бар, 12 пользователей + буф.емкость</t>
  </si>
  <si>
    <t>https://him-auto.ru/dezinfekciya-oborudovaniya-stancii-i-rashodnye-materialy/nasosnaya-stanciya-mdc-24040-6x75-kvt-40-bar-12-polzovatelej-bufemkost/</t>
  </si>
  <si>
    <t>83402021</t>
  </si>
  <si>
    <t>Насосная станция MDC 320/40, 8x7,5 КВт, 40 бар, 16 пользователей</t>
  </si>
  <si>
    <t>https://him-auto.ru/dezinfekciya-oborudovaniya-stancii-i-rashodnye-materialy/nasosnaya-stanciya-mdc-32040-8x75-kvt-40-bar-16-polzovatelej/</t>
  </si>
  <si>
    <t>83401001</t>
  </si>
  <si>
    <t>Насосная станция MDC 40/40, 1x7,5 КВт, 40 бар, 3 пользователя</t>
  </si>
  <si>
    <t>https://him-auto.ru/dezinfekciya-oborudovaniya-stancii-i-rashodnye-materialy/nasosnaya-stanciya-mdc-4040-1x75-kvt-40-bar-3-polzovatelya/</t>
  </si>
  <si>
    <t>83401011</t>
  </si>
  <si>
    <t>Насосная станция MDC 80/40, 2x7,5 КВт, 40 бар, 5 пользователей</t>
  </si>
  <si>
    <t>https://him-auto.ru/dezinfekciya-oborudovaniya-stancii-i-rashodnye-materialy/nasosnaya-stanciya-mdc-8040-2x75-kvt-40-bar-5-polzovatelej/</t>
  </si>
  <si>
    <t>83401011-A</t>
  </si>
  <si>
    <t>Насосная станция MDC 80/40, 2x7,5 КВт, 40 бар, 5 пользователей с буферной емкостью</t>
  </si>
  <si>
    <t>https://him-auto.ru/dezinfekciya-oborudovaniya-stancii-i-rashodnye-materialy/nasosnaya-stanciya-mdc-8040-2x75-kvt-40-bar-5-polzovatelej-s-bufernoj-emkostyu/</t>
  </si>
  <si>
    <t>83301009-A-RF</t>
  </si>
  <si>
    <t>Насосная станция MSLDC-Q 100/20 + Blocksat RF, 1x4 КВт, 20 бар, 3 пользователя</t>
  </si>
  <si>
    <t>https://him-auto.ru/dezinfekciya-oborudovaniya-stancii-i-rashodnye-materialy/nasosnaya-stanciya-msldc-q-10020-blocksat-rf-1x4-kvt-20-bar-3-polzovatelya/</t>
  </si>
  <si>
    <t>83301009-A-RFD</t>
  </si>
  <si>
    <t>Насосная станция MSLDC-Q 100/20 + Blocksat RFD, 1x4 КВт, 20 бар, 3 пользователя</t>
  </si>
  <si>
    <t>https://him-auto.ru/dezinfekciya-oborudovaniya-stancii-i-rashodnye-materialy/nasosnaya-stanciya-msldc-q-10020-blocksat-rfd-1x4-kvt-20-bar-3-polzovatelya/</t>
  </si>
  <si>
    <t>83301108-A-RF</t>
  </si>
  <si>
    <t>Насосная станция MSLDC-Q 130/20 + Blocksat RF, 1x5,5 КВт, 20 бар, 4 пользователя</t>
  </si>
  <si>
    <t>https://him-auto.ru/dezinfekciya-oborudovaniya-stancii-i-rashodnye-materialy/nasosnaya-stanciya-msldc-q-13020-blocksat-rf-1x55-kvt-20-bar-4-polzovatelya/</t>
  </si>
  <si>
    <t>83301108-A-RFD</t>
  </si>
  <si>
    <t>Насосная станция MSLDC-Q 130/20 + Blocksat RFD, 1x5,5 КВт, 20 бар, 4 пользователя</t>
  </si>
  <si>
    <t>https://him-auto.ru/dezinfekciya-oborudovaniya-stancii-i-rashodnye-materialy/nasosnaya-stanciya-msldc-q-13020-blocksat-rfd-1x55-kvt-20-bar-4-polzovatelya/</t>
  </si>
  <si>
    <t>83301109-A-RF</t>
  </si>
  <si>
    <t>Насосная станция MSLDC-Q 190/20 + Blocksat RF, 1x7,5 КВт, 20 бар, 6 пользователей</t>
  </si>
  <si>
    <t>https://him-auto.ru/dezinfekciya-oborudovaniya-stancii-i-rashodnye-materialy/nasosnaya-stanciya-msldc-q-19020-blocksat-rf-1x75-kvt-20-bar-6-polzovatelej/</t>
  </si>
  <si>
    <t>83301109-A-RFD</t>
  </si>
  <si>
    <t>Насосная станция MSLDC-Q 190/20 + Blocksat RFD, 1x7,5 КВт, 20 бар, 6 пользователей</t>
  </si>
  <si>
    <t>https://him-auto.ru/dezinfekciya-oborudovaniya-stancii-i-rashodnye-materialy/nasosnaya-stanciya-msldc-q-19020-blocksat-rfd-1x75-kvt-20-bar-6-polzovatelej/</t>
  </si>
  <si>
    <t>83301008-A-RF</t>
  </si>
  <si>
    <t>Насосная станция MSLDC-Q 65/20 + Blocksat RF, 1x3 КВт, 20 бар, 2 пользователя</t>
  </si>
  <si>
    <t>https://him-auto.ru/dezinfekciya-oborudovaniya-stancii-i-rashodnye-materialy/nasosnaya-stanciya-msldc-q-6520-blocksat-rf-1x3-kvt-20-bar-2-polzovatelya/</t>
  </si>
  <si>
    <t>83301008-A-RFD</t>
  </si>
  <si>
    <t>Насосная станция MSLDC-Q 65/20 + Blocksat RFD, 1x3 КВт, 20 бар, 2 пользователя</t>
  </si>
  <si>
    <t>https://him-auto.ru/dezinfekciya-oborudovaniya-stancii-i-rashodnye-materialy/nasosnaya-stanciya-msldc-q-6520-blocksat-rfd-1x3-kvt-20-bar-2-polzovatelya/</t>
  </si>
  <si>
    <t>SNVD-200-150</t>
  </si>
  <si>
    <t>Насосная станция высокого давления KES 200/150</t>
  </si>
  <si>
    <t>https://him-auto.ru/dezinfekciya-oborudovaniya-stancii-i-rashodnye-materialy/nasosnaya-stanciya-vysokogo-davleniya-kes-200150/</t>
  </si>
  <si>
    <t>KES 200/150</t>
  </si>
  <si>
    <t>https://him-auto.ru/dezinfekciya-oborudovaniya-stancii-i-rashodnye-materialy/nasosnaya-stanciya-vysokogo-davleniya-kes-200150/?sku=160265</t>
  </si>
  <si>
    <t>SNVD-212-150</t>
  </si>
  <si>
    <t>Насосная станция высокого давления KES 212/150</t>
  </si>
  <si>
    <t>https://him-auto.ru/dezinfekciya-oborudovaniya-stancii-i-rashodnye-materialy/nasosnaya-stanciya-vysokogo-davleniya-kes-212150/</t>
  </si>
  <si>
    <t>SNVD-340-100</t>
  </si>
  <si>
    <t>Насосная станция высокого давления KES 340/100</t>
  </si>
  <si>
    <t>https://him-auto.ru/dezinfekciya-oborudovaniya-stancii-i-rashodnye-materialy/nasosnaya-stanciya-vysokogo-davleniya-kes-340100/</t>
  </si>
  <si>
    <t>KES3 126/150 85C MP</t>
  </si>
  <si>
    <t>Насосная станция высокого давления KES3 126/150 85С Multi Program</t>
  </si>
  <si>
    <t>https://him-auto.ru/dezinfekciya-oborudovaniya-stancii-i-rashodnye-materialy/nasosnaya-stanciya-vysokogo-davleniya-kes3-126150-85s-multi-program/</t>
  </si>
  <si>
    <t>SN-VD 15/150</t>
  </si>
  <si>
    <t>Насосная станция высокого давления SN-VD 15/150</t>
  </si>
  <si>
    <t>https://him-auto.ru/dezinfekciya-oborudovaniya-stancii-i-rashodnye-materialy/nasosnaya-stanciya-vysokogo-davleniya-sn-vd-15150/</t>
  </si>
  <si>
    <t>SN-VD 15/210</t>
  </si>
  <si>
    <t>Насосная станция высокого давления SN-VD 15/210</t>
  </si>
  <si>
    <t>https://him-auto.ru/dezinfekciya-oborudovaniya-stancii-i-rashodnye-materialy/nasosnaya-stanciya-vysokogo-davleniya-sn-vd-15210/</t>
  </si>
  <si>
    <t>SN-VD 21/150</t>
  </si>
  <si>
    <t>Насосная станция высокого давления SN-VD 21/150 удаление</t>
  </si>
  <si>
    <t>https://him-auto.ru/dezinfekciya-oborudovaniya-stancii-i-rashodnye-materialy/nasosnaya-stanciya-vysokogo-davleniya-sn-vd-21150-udalenie/</t>
  </si>
  <si>
    <t>SN-VD 21/210</t>
  </si>
  <si>
    <t>Насосная станция высокого давления SN-VD 21/210</t>
  </si>
  <si>
    <t>https://him-auto.ru/dezinfekciya-oborudovaniya-stancii-i-rashodnye-materialy/nasosnaya-stanciya-vysokogo-davleniya-sn-vd-21210/</t>
  </si>
  <si>
    <t>SNVD-105-160</t>
  </si>
  <si>
    <t>Насосная станция высокого давления SNVD-105-160</t>
  </si>
  <si>
    <t>https://him-auto.ru/dezinfekciya-oborudovaniya-stancii-i-rashodnye-materialy/nasosnaya-stanciya-vysokogo-davleniya-snvd-105-160/</t>
  </si>
  <si>
    <t>SNVD-130-60</t>
  </si>
  <si>
    <t>Насосная станция высокого давления SNVD-130-60</t>
  </si>
  <si>
    <t>https://him-auto.ru/dezinfekciya-oborudovaniya-stancii-i-rashodnye-materialy/nasosnaya-stanciya-vysokogo-davleniya-snvd-130-60/</t>
  </si>
  <si>
    <t>SNVD-21-160/D1</t>
  </si>
  <si>
    <t>Насосная станция высокого давления SNVD-21-160/D1</t>
  </si>
  <si>
    <t>https://him-auto.ru/dezinfekciya-oborudovaniya-stancii-i-rashodnye-materialy/nasosnaya-stanciya-vysokogo-davleniya-snvd-21-160d1/</t>
  </si>
  <si>
    <t>SNVD-42-160</t>
  </si>
  <si>
    <t>Насосная станция высокого давления SNVD-42-160</t>
  </si>
  <si>
    <t>https://him-auto.ru/dezinfekciya-oborudovaniya-stancii-i-rashodnye-materialy/nasosnaya-stanciya-vysokogo-davleniya-snvd-42-160/</t>
  </si>
  <si>
    <t>SNVD-63-160</t>
  </si>
  <si>
    <t>Насосная станция высокого давления SNVD-63-160</t>
  </si>
  <si>
    <t>https://him-auto.ru/dezinfekciya-oborudovaniya-stancii-i-rashodnye-materialy/nasosnaya-stanciya-vysokogo-davleniya-snvd-63-160/</t>
  </si>
  <si>
    <t>SNVD-84-160</t>
  </si>
  <si>
    <t>Насосная станция высокого давления SNVD-84-160</t>
  </si>
  <si>
    <t>https://him-auto.ru/dezinfekciya-oborudovaniya-stancii-i-rashodnye-materialy/nasosnaya-stanciya-vysokogo-davleniya-snvd-84-160/</t>
  </si>
  <si>
    <t>SNVD-96-150</t>
  </si>
  <si>
    <t>Насосная станция высокого давления SNVD-96-150</t>
  </si>
  <si>
    <t>https://him-auto.ru/dezinfekciya-oborudovaniya-stancii-i-rashodnye-materialy/nasosnaya-stanciya-vysokogo-davleniya-snvd-96-150/</t>
  </si>
  <si>
    <t>16-160QVXF</t>
  </si>
  <si>
    <t>Насосная станция повышения давления QVXF16-160 15 кВт</t>
  </si>
  <si>
    <t>https://him-auto.ru/dezinfekciya-oborudovaniya-stancii-i-rashodnye-materialy/nasosnaya-stanciya-povysheniya-davleniya-qvxf16-160-15-kvt/</t>
  </si>
  <si>
    <t>SN-10-20</t>
  </si>
  <si>
    <t>Насосная станция повышения давления SN-10-20</t>
  </si>
  <si>
    <t>https://him-auto.ru/dezinfekciya-oborudovaniya-stancii-i-rashodnye-materialy/nasosnaya-stanciya-povysheniya-davleniya-sn-10-20/</t>
  </si>
  <si>
    <t>SN-15-20 QVXF</t>
  </si>
  <si>
    <t>Насосная станция повышения давления SN-15-20 QVXF</t>
  </si>
  <si>
    <t>https://him-auto.ru/dezinfekciya-oborudovaniya-stancii-i-rashodnye-materialy/nasosnaya-stanciya-povysheniya-davleniya-sn-15-20-qvxf/</t>
  </si>
  <si>
    <t>SN-2-20</t>
  </si>
  <si>
    <t>Насосная станция повышения давления SN-2-20 QVXF</t>
  </si>
  <si>
    <t>https://him-auto.ru/dezinfekciya-oborudovaniya-stancii-i-rashodnye-materialy/nasosnaya-stanciya-povysheniya-davleniya-sn-2-20-qvxf/</t>
  </si>
  <si>
    <t>SN-2-20 QVXF</t>
  </si>
  <si>
    <t>https://him-auto.ru/dezinfekciya-oborudovaniya-stancii-i-rashodnye-materialy/nasosnaya-stanciya-povysheniya-davleniya-sn-2-20-qvxf/?sku=160134</t>
  </si>
  <si>
    <t>SN-230-20/2 QVXF</t>
  </si>
  <si>
    <t>Насосная станция повышения давления SN-230-20/2 QVXF</t>
  </si>
  <si>
    <t>https://him-auto.ru/dezinfekciya-oborudovaniya-stancii-i-rashodnye-materialy/nasosnaya-stanciya-povysheniya-davleniya-sn-230-202-qvxf/</t>
  </si>
  <si>
    <t>SN-300-20/2 QVXF</t>
  </si>
  <si>
    <t>Насосная станция повышения давления SN-300-20/2 QVXF</t>
  </si>
  <si>
    <t>https://him-auto.ru/dezinfekciya-oborudovaniya-stancii-i-rashodnye-materialy/nasosnaya-stanciya-povysheniya-davleniya-sn-300-202-qvxf/</t>
  </si>
  <si>
    <t>SN-300-20/3 QVXF</t>
  </si>
  <si>
    <t>Насосная станция повышения давления SN-300-20/3 QVXF</t>
  </si>
  <si>
    <t>https://him-auto.ru/dezinfekciya-oborudovaniya-stancii-i-rashodnye-materialy/nasosnaya-stanciya-povysheniya-davleniya-sn-300-203-qvxf/</t>
  </si>
  <si>
    <t>SN-4-20</t>
  </si>
  <si>
    <t>Насосная станция повышения давления SN-4-20</t>
  </si>
  <si>
    <t>https://him-auto.ru/dezinfekciya-oborudovaniya-stancii-i-rashodnye-materialy/nasosnaya-stanciya-povysheniya-davleniya-sn-4-20/</t>
  </si>
  <si>
    <t>SN-4-20 QVXF</t>
  </si>
  <si>
    <t>Насосная станция повышения давления SN-4-20 QVXF</t>
  </si>
  <si>
    <t>https://him-auto.ru/dezinfekciya-oborudovaniya-stancii-i-rashodnye-materialy/nasosnaya-stanciya-povysheniya-davleniya-sn-4-20-qvxf/</t>
  </si>
  <si>
    <t>SN-500-20/2 QVXF</t>
  </si>
  <si>
    <t>Насосная станция повышения давления SN-500-20/2 QVXF</t>
  </si>
  <si>
    <t>https://him-auto.ru/dezinfekciya-oborudovaniya-stancii-i-rashodnye-materialy/nasosnaya-stanciya-povysheniya-davleniya-sn-500-202-qvxf/</t>
  </si>
  <si>
    <t>SN-6-20</t>
  </si>
  <si>
    <t>Насосная станция повышения давления SN-6-20</t>
  </si>
  <si>
    <t>https://him-auto.ru/dezinfekciya-oborudovaniya-stancii-i-rashodnye-materialy/nasosnaya-stanciya-povysheniya-davleniya-sn-6-20/</t>
  </si>
  <si>
    <t>SN-6-20 QVXF</t>
  </si>
  <si>
    <t>Насосная станция повышения давления SN-6-20 QVXF</t>
  </si>
  <si>
    <t>https://him-auto.ru/dezinfekciya-oborudovaniya-stancii-i-rashodnye-materialy/nasosnaya-stanciya-povysheniya-davleniya-sn-6-20-qvxf/</t>
  </si>
  <si>
    <t>SN-700-20/3 QVXF</t>
  </si>
  <si>
    <t>Насосная станция повышения давления SN-700-20/3 QVXF</t>
  </si>
  <si>
    <t>https://him-auto.ru/dezinfekciya-oborudovaniya-stancii-i-rashodnye-materialy/nasosnaya-stanciya-povysheniya-davleniya-sn-700-203-qvxf/</t>
  </si>
  <si>
    <t>SN-8-20</t>
  </si>
  <si>
    <t>Насосная станция повышения давления SN-8-20</t>
  </si>
  <si>
    <t>https://him-auto.ru/dezinfekciya-oborudovaniya-stancii-i-rashodnye-materialy/nasosnaya-stanciya-povysheniya-davleniya-sn-8-20/</t>
  </si>
  <si>
    <t>SN-8-20 QVXF</t>
  </si>
  <si>
    <t>Насосная станция повышения давления SN-8-20 QVXF</t>
  </si>
  <si>
    <t>https://him-auto.ru/dezinfekciya-oborudovaniya-stancii-i-rashodnye-materialy/nasosnaya-stanciya-povysheniya-davleniya-sn-8-20-qvxf/</t>
  </si>
  <si>
    <t>SN-800-20</t>
  </si>
  <si>
    <t>Насосная станция повышения давления SN-800-20</t>
  </si>
  <si>
    <t>https://him-auto.ru/dezinfekciya-oborudovaniya-stancii-i-rashodnye-materialy/nasosnaya-stanciya-povysheniya-davleniya-sn-800-20/</t>
  </si>
  <si>
    <t>SNK-10-20</t>
  </si>
  <si>
    <t>Насосная станция повышения давления SNK-10-20</t>
  </si>
  <si>
    <t>https://him-auto.ru/dezinfekciya-oborudovaniya-stancii-i-rashodnye-materialy/nasosnaya-stanciya-povysheniya-davleniya-snk-10-20/</t>
  </si>
  <si>
    <t>SNK-2-20</t>
  </si>
  <si>
    <t>Насосная станция повышения давления SNK-2-20</t>
  </si>
  <si>
    <t>https://him-auto.ru/dezinfekciya-oborudovaniya-stancii-i-rashodnye-materialy/nasosnaya-stanciya-povysheniya-davleniya-snk-2-20/</t>
  </si>
  <si>
    <t>SNK-2-20 QVXF</t>
  </si>
  <si>
    <t>Насосная станция повышения давления SNK-2-20 QVXF</t>
  </si>
  <si>
    <t>https://him-auto.ru/dezinfekciya-oborudovaniya-stancii-i-rashodnye-materialy/nasosnaya-stanciya-povysheniya-davleniya-snk-2-20-qvxf/</t>
  </si>
  <si>
    <t>SNK-4-20</t>
  </si>
  <si>
    <t>Насосная станция повышения давления SNK-4-20</t>
  </si>
  <si>
    <t>https://him-auto.ru/dezinfekciya-oborudovaniya-stancii-i-rashodnye-materialy/nasosnaya-stanciya-povysheniya-davleniya-snk-4-20/</t>
  </si>
  <si>
    <t>SNK-4-20 QVXF</t>
  </si>
  <si>
    <t>Насосная станция повышения давления SNK-4-20 QVXF</t>
  </si>
  <si>
    <t>https://him-auto.ru/dezinfekciya-oborudovaniya-stancii-i-rashodnye-materialy/nasosnaya-stanciya-povysheniya-davleniya-snk-4-20-qvxf/</t>
  </si>
  <si>
    <t>SNK-6-20</t>
  </si>
  <si>
    <t>Насосная станция повышения давления SNK-6-20</t>
  </si>
  <si>
    <t>https://him-auto.ru/dezinfekciya-oborudovaniya-stancii-i-rashodnye-materialy/nasosnaya-stanciya-povysheniya-davleniya-snk-6-20/</t>
  </si>
  <si>
    <t>SNK-6-20 QVXF</t>
  </si>
  <si>
    <t>Насосная станция повышения давления SNK-6-20 QVXF</t>
  </si>
  <si>
    <t>https://him-auto.ru/dezinfekciya-oborudovaniya-stancii-i-rashodnye-materialy/nasosnaya-stanciya-povysheniya-davleniya-snk-6-20-qvxf/</t>
  </si>
  <si>
    <t>SNK-8-20</t>
  </si>
  <si>
    <t>Насосная станция повышения давления SNK-8-20</t>
  </si>
  <si>
    <t>https://him-auto.ru/dezinfekciya-oborudovaniya-stancii-i-rashodnye-materialy/nasosnaya-stanciya-povysheniya-davleniya-snk-8-20/</t>
  </si>
  <si>
    <t>SNK-8-20 QVXF</t>
  </si>
  <si>
    <t>Насосная станция повышения давления SNK-8-20 QVXF</t>
  </si>
  <si>
    <t>https://him-auto.ru/dezinfekciya-oborudovaniya-stancii-i-rashodnye-materialy/nasosnaya-stanciya-povysheniya-davleniya-snk-8-20-qvxf/</t>
  </si>
  <si>
    <t>SNL-1-20A PQ/P</t>
  </si>
  <si>
    <t>Насосная станция повышения давления SNL-1-20A PQ/P</t>
  </si>
  <si>
    <t>https://him-auto.ru/dezinfekciya-oborudovaniya-stancii-i-rashodnye-materialy/nasosnaya-stanciya-povysheniya-davleniya-snl-1-20a-pqp/</t>
  </si>
  <si>
    <t>SNL-1-20A PQ/PC</t>
  </si>
  <si>
    <t>Насосная станция повышения давления SNL-1-20A PQ/PC</t>
  </si>
  <si>
    <t>https://him-auto.ru/dezinfekciya-oborudovaniya-stancii-i-rashodnye-materialy/nasosnaya-stanciya-povysheniya-davleniya-snl-1-20a-pqpc/</t>
  </si>
  <si>
    <t>SNT-2-25</t>
  </si>
  <si>
    <t>Насосная станция повышения давления SNT-2-25 с буферной емкостью</t>
  </si>
  <si>
    <t>https://him-auto.ru/dezinfekciya-oborudovaniya-stancii-i-rashodnye-materialy/nasosnaya-stanciya-povysheniya-davleniya-snt-2-25-s-bufernoj-emkostyu/</t>
  </si>
  <si>
    <t>SNT-4-25</t>
  </si>
  <si>
    <t>Насосная станция повышения давления SNT-4-25 с буферной емкостью</t>
  </si>
  <si>
    <t>https://him-auto.ru/dezinfekciya-oborudovaniya-stancii-i-rashodnye-materialy/nasosnaya-stanciya-povysheniya-davleniya-snt-4-25-s-bufernoj-emkostyu/</t>
  </si>
  <si>
    <t>SNT-6-25</t>
  </si>
  <si>
    <t>Насосная станция повышения давления SNT-6-25 с буферной емкостью</t>
  </si>
  <si>
    <t>https://him-auto.ru/dezinfekciya-oborudovaniya-stancii-i-rashodnye-materialy/nasosnaya-stanciya-povysheniya-davleniya-snt-6-25-s-bufernoj-emkostyu/</t>
  </si>
  <si>
    <t>SNT-8-25</t>
  </si>
  <si>
    <t>Насосная станция повышения давления SNT-8-25 с буферной емкостью</t>
  </si>
  <si>
    <t>https://him-auto.ru/dezinfekciya-oborudovaniya-stancii-i-rashodnye-materialy/nasosnaya-stanciya-povysheniya-davleniya-snt-8-25-s-bufernoj-emkostyu/</t>
  </si>
  <si>
    <t>UAC E491 B31EGC</t>
  </si>
  <si>
    <t>Неподвижная моющая головка серии UAC, Ø90, клипсовое соединение, AISI 316L</t>
  </si>
  <si>
    <t>https://him-auto.ru/dezinfekciya-oborudovaniya-stancii-i-rashodnye-materialy/nepodvizhnaya-moyushchaya-golovka-serii-uac-ø90-klipsovoe-soedinenie-aisi-316l/</t>
  </si>
  <si>
    <t>UAA</t>
  </si>
  <si>
    <t>Неподвижные головки UAA</t>
  </si>
  <si>
    <t>https://him-auto.ru/dezinfekciya-oborudovaniya-stancii-i-rashodnye-materialy/nepodvizhnye-golovki-uaa/</t>
  </si>
  <si>
    <t>UAB</t>
  </si>
  <si>
    <t>Неподвижные головки UAB</t>
  </si>
  <si>
    <t>https://him-auto.ru/dezinfekciya-oborudovaniya-stancii-i-rashodnye-materialy/nepodvizhnye-golovki-uab/</t>
  </si>
  <si>
    <t>UAC</t>
  </si>
  <si>
    <t>Неподвижные головки UAC</t>
  </si>
  <si>
    <t>https://him-auto.ru/dezinfekciya-oborudovaniya-stancii-i-rashodnye-materialy/nepodvizhnye-golovki-uac/</t>
  </si>
  <si>
    <t>UA3</t>
  </si>
  <si>
    <t>Неподвижные моющие головки серии UA3</t>
  </si>
  <si>
    <t>https://him-auto.ru/dezinfekciya-oborudovaniya-stancii-i-rashodnye-materialy/nepodvizhnye-moyushchie-golovki-serii-ua3/</t>
  </si>
  <si>
    <t>CH</t>
  </si>
  <si>
    <t>Неподвижные моющие головки сериии CH</t>
  </si>
  <si>
    <t>https://him-auto.ru/dezinfekciya-oborudovaniya-stancii-i-rashodnye-materialy/nepodvizhnye-moyushchie-golovki-seriii-ch/</t>
  </si>
  <si>
    <t>UBD A090 E1BG</t>
  </si>
  <si>
    <t>Одноосевая головка UBD A090 E1BG - G 3/4 PTFE 180° Вниз</t>
  </si>
  <si>
    <t>https://him-auto.ru/dezinfekciya-oborudovaniya-stancii-i-rashodnye-materialy/odnoosevaya-golovka-ubd-a090-e1bg-g-34-ptfe-180°-vniz/</t>
  </si>
  <si>
    <t>UBC 3300 B31EG</t>
  </si>
  <si>
    <t>Одноосевая моющая головка серии UBC (Реактивное движение), 1¼" BSP, 360°, AISI 316L</t>
  </si>
  <si>
    <t>https://him-auto.ru/dezinfekciya-oborudovaniya-stancii-i-rashodnye-materialy/odnoosevaya-moyushchaya-golovka-serii-ubc-reaktivnoe-dvizhenie-1¼-bsp-360°-aisi-316l/</t>
  </si>
  <si>
    <t>UBC 2300 B31BG</t>
  </si>
  <si>
    <t>Одноосевая моющая головка серии UBC (Реактивное движение), Ø25 3/8" BSP, 180°, AISI 316L</t>
  </si>
  <si>
    <t>https://him-auto.ru/dezinfekciya-oborudovaniya-stancii-i-rashodnye-materialy/odnoosevaya-moyushchaya-golovka-serii-ubc-reaktivnoe-dvizhenie-ø25-38-bsp-180°-aisi-316l/</t>
  </si>
  <si>
    <t>UBC 2300 B31EG</t>
  </si>
  <si>
    <t>Одноосевая моющая головка серии UBC (Реактивное движение), Ø25 3/8" BSP, 360°, AISI 316L</t>
  </si>
  <si>
    <t>https://him-auto.ru/dezinfekciya-oborudovaniya-stancii-i-rashodnye-materialy/odnoosevaya-moyushchaya-golovka-serii-ubc-reaktivnoe-dvizhenie-ø25-38-bsp-360°-aisi-316l/</t>
  </si>
  <si>
    <t>UBD 0141 B31EG</t>
  </si>
  <si>
    <t>Одноосевая моющая головка серии UBD (Реактивное движение), 1-1/2" BSP, AISI 316L</t>
  </si>
  <si>
    <t>https://him-auto.ru/dezinfekciya-oborudovaniya-stancii-i-rashodnye-materialy/odnoosevaya-moyushchaya-golovka-serii-ubd-reaktivnoe-dvizhenie-1-12-bsp-aisi-316l/</t>
  </si>
  <si>
    <t>UBA</t>
  </si>
  <si>
    <t>Одноосевые головки UBA (Управляемое движение)</t>
  </si>
  <si>
    <t>https://him-auto.ru/dezinfekciya-oborudovaniya-stancii-i-rashodnye-materialy/odnoosevye-golovki-uba-upravlyaemoe-dvizhenie/</t>
  </si>
  <si>
    <t>UBB</t>
  </si>
  <si>
    <t>Одноосевые головки UBB (Реактивное движение)</t>
  </si>
  <si>
    <t>https://him-auto.ru/dezinfekciya-oborudovaniya-stancii-i-rashodnye-materialy/odnoosevye-golovki-ubb-reaktivnoe-dvizhenie/</t>
  </si>
  <si>
    <t>UBC</t>
  </si>
  <si>
    <t>Одноосевые головки UBC (Реактивное движение)</t>
  </si>
  <si>
    <t>https://him-auto.ru/dezinfekciya-oborudovaniya-stancii-i-rashodnye-materialy/odnoosevye-golovki-ubc-reaktivnoe-dvizhenie/</t>
  </si>
  <si>
    <t>UBD</t>
  </si>
  <si>
    <t>Одноосевые головки UBD (Реактивное движение)</t>
  </si>
  <si>
    <t>https://him-auto.ru/dezinfekciya-oborudovaniya-stancii-i-rashodnye-materialy/odnoosevye-golovki-ubd-reaktivnoe-dvizhenie/</t>
  </si>
  <si>
    <t>UBD A</t>
  </si>
  <si>
    <t>Одноосевые головки UBD A (Реактивное движение)</t>
  </si>
  <si>
    <t>https://him-auto.ru/dezinfekciya-oborudovaniya-stancii-i-rashodnye-materialy/odnoosevye-golovki-ubd-a-reaktivnoe-dvizhenie/</t>
  </si>
  <si>
    <t>UBF</t>
  </si>
  <si>
    <t>Одноосевые головки UBF (Реактивное движение)</t>
  </si>
  <si>
    <t>https://him-auto.ru/dezinfekciya-oborudovaniya-stancii-i-rashodnye-materialy/odnoosevye-golovki-ubf-reaktivnoe-dvizhenie/</t>
  </si>
  <si>
    <t>UBF A</t>
  </si>
  <si>
    <t>Одноосевые головки UBF A (Реактивное движение)</t>
  </si>
  <si>
    <t>https://him-auto.ru/dezinfekciya-oborudovaniya-stancii-i-rashodnye-materialy/odnoosevye-golovki-ubf-a-reaktivnoe-dvizhenie/</t>
  </si>
  <si>
    <t>UBF S</t>
  </si>
  <si>
    <t>Одноосевые головки UBF S (Реактивное движение)</t>
  </si>
  <si>
    <t>https://him-auto.ru/dezinfekciya-oborudovaniya-stancii-i-rashodnye-materialy/odnoosevye-golovki-ubf-s-reaktivnoe-dvizhenie/</t>
  </si>
  <si>
    <t>UBX</t>
  </si>
  <si>
    <t>Одноосевые головки UBX (Реактивное движение)</t>
  </si>
  <si>
    <t>https://him-auto.ru/dezinfekciya-oborudovaniya-stancii-i-rashodnye-materialy/odnoosevye-golovki-ubx-reaktivnoe-dvizhenie/</t>
  </si>
  <si>
    <t>25.4840.60</t>
  </si>
  <si>
    <t>Очиститель емкости с гидроприводом A80 FR2 передняя и круговая очистка 50 л/мин 160 бар 3/4г.</t>
  </si>
  <si>
    <t>https://him-auto.ru/dezinfekciya-oborudovaniya-stancii-i-rashodnye-materialy/ochistitel-emkosti-s-gidroprivodom-a80-fr2-perednyaya-i-krugovaya-ochistka-50-lmin-160-bar-34g/</t>
  </si>
  <si>
    <t>UРL</t>
  </si>
  <si>
    <t>Пароводяной инжектор UРL</t>
  </si>
  <si>
    <t>https://him-auto.ru/dezinfekciya-oborudovaniya-stancii-i-rashodnye-materialy/parovodyanoj-inzhektor-url/</t>
  </si>
  <si>
    <t>UРМ</t>
  </si>
  <si>
    <t>Пароводяной инжектор UРМ</t>
  </si>
  <si>
    <t>https://him-auto.ru/dezinfekciya-oborudovaniya-stancii-i-rashodnye-materialy/parovodyanoj-inzhektor-urm/</t>
  </si>
  <si>
    <t>10.0995.00</t>
  </si>
  <si>
    <t>Пенная распылительная трубка 300 мм., с термозащитой + нипель ST-220, нерж.сталь 11209/S</t>
  </si>
  <si>
    <t>https://him-auto.ru/dezinfekciya-oborudovaniya-stancii-i-rashodnye-materialy/pennaya-raspylitelnaya-trubka-300-mm-s-termozashchitoj-nipel-st-220-nerzhstal-11209s/</t>
  </si>
  <si>
    <t>10.2218.00</t>
  </si>
  <si>
    <t>Пенная распылительная трубка 500 мм., с эжектором, с термозащ. пластик+ нипель KW нерж.сталь, 11150</t>
  </si>
  <si>
    <t>https://him-auto.ru/dezinfekciya-oborudovaniya-stancii-i-rashodnye-materialy/pennaya-raspylitelnaya-trubka-500-mm-s-ehzhektorom-s-termozashch-plastik-nipel-kw-nerzhstal-11150/</t>
  </si>
  <si>
    <t>7020</t>
  </si>
  <si>
    <t>Пенная станция на одно средство 1.5-5 бар</t>
  </si>
  <si>
    <t>https://him-auto.ru/dezinfekciya-oborudovaniya-stancii-i-rashodnye-materialy/pennaya-stanciya-na-odno-sredstvo-15-5-bar/</t>
  </si>
  <si>
    <t>7810</t>
  </si>
  <si>
    <t>Пенная станция на одно средство 25 - 250 бар 3/8"ш.3/8"ш.с подачей воздуха</t>
  </si>
  <si>
    <t>https://him-auto.ru/dezinfekciya-oborudovaniya-stancii-i-rashodnye-materialy/pennaya-stanciya-na-odno-sredstvo-25-250-bar-38sh38shs-podachej-vozduha/</t>
  </si>
  <si>
    <t>KIT POST 1HP</t>
  </si>
  <si>
    <t>Пенный стационарный пост высокого давления на 1 ср-во</t>
  </si>
  <si>
    <t>https://him-auto.ru/dezinfekciya-oborudovaniya-stancii-i-rashodnye-materialy/pennyj-stacionarnyj-post-vysokogo-davleniya-na-1-sr-vo/</t>
  </si>
  <si>
    <t>KIT POST 1</t>
  </si>
  <si>
    <t>Пенный стационарный пост на 1 ср-во</t>
  </si>
  <si>
    <t>https://him-auto.ru/dezinfekciya-oborudovaniya-stancii-i-rashodnye-materialy/pennyj-stacionarnyj-post-na-1-sr-vo/</t>
  </si>
  <si>
    <t>KIT POST 2</t>
  </si>
  <si>
    <t>Пенный стационарный пост на 2 ср-ва</t>
  </si>
  <si>
    <t>https://him-auto.ru/dezinfekciya-oborudovaniya-stancii-i-rashodnye-materialy/pennyj-stacionarnyj-post-na-2-sr-va/</t>
  </si>
  <si>
    <t>10.2905.00</t>
  </si>
  <si>
    <t>Пеногенер. система "Foam &amp; Wash B.Р." 2-8 бар, с подачей воздуха, на 1 ср-во 1/2ш. 1/2ш. (15720)</t>
  </si>
  <si>
    <t>https://him-auto.ru/dezinfekciya-oborudovaniya-stancii-i-rashodnye-materialy/penogener-sistema-foam-wash-br-2-8-bar-s-podachej-vozduha-na-1-sr-vo-12sh-12sh-15720/</t>
  </si>
  <si>
    <t>15716/2</t>
  </si>
  <si>
    <t>Пеногенер. система "Foam &amp; Wash L.Р.", 2-8 бар, с подачей воздуха, на 2 ср-ва 1/2ш. 1/2 ш.с аксесс.</t>
  </si>
  <si>
    <t>https://him-auto.ru/dezinfekciya-oborudovaniya-stancii-i-rashodnye-materialy/penogener-sistema-foam-wash-lr-2-8-bar-s-podachej-vozduha-na-2-sr-va-12sh-12-shs-aksess/</t>
  </si>
  <si>
    <t>15710/2</t>
  </si>
  <si>
    <t>Пеногенер. система "Foam Air system " 2-8 бар, с подачей воздуха, на 2 ср-ва с аксесс.</t>
  </si>
  <si>
    <t>https://him-auto.ru/dezinfekciya-oborudovaniya-stancii-i-rashodnye-materialy/penogener-sistema-foam-air-system-2-8-bar-s-podachej-vozduha-na-2-sr-va-s-aksess/</t>
  </si>
  <si>
    <t>10.2906.00</t>
  </si>
  <si>
    <t>Пеногенер. система Foam &amp; Wash B.Р. 2-8 бар, с подачей возд., на 2 ср-ва 1/2ш.1/2ш. с аксесс.15720/2</t>
  </si>
  <si>
    <t>https://him-auto.ru/dezinfekciya-oborudovaniya-stancii-i-rashodnye-materialy/penogener-sistema-foam-wash-br-2-8-bar-s-podachej-vozd-na-2-sr-va-12sh12sh-s-aksess157202/</t>
  </si>
  <si>
    <t>10.3121.00</t>
  </si>
  <si>
    <t>Пеногенер.система "Foam &amp; Wash М.Р.", 10-50 бар, с подачей возд., на 2 ср-ва 1/2ш. 1/2 ш. 15740/2</t>
  </si>
  <si>
    <t>https://him-auto.ru/dezinfekciya-oborudovaniya-stancii-i-rashodnye-materialy/penogenersistema-foam-wash-mr-10-50-bar-s-podachej-vozd-na-2-sr-va-12sh-12-sh-157402/</t>
  </si>
  <si>
    <t>10.3111.00</t>
  </si>
  <si>
    <t>Пеногенер.система "Foam &amp; Wash М.Р.", 10-50 бар, с подачей воздуха, на 1 ср-во 1/2ш. 1/2ш. 15740</t>
  </si>
  <si>
    <t>https://him-auto.ru/dezinfekciya-oborudovaniya-stancii-i-rashodnye-materialy/penogenersistema-foam-wash-mr-10-50-bar-s-podachej-vozduha-na-1-sr-vo-12sh-12sh-15740/</t>
  </si>
  <si>
    <t>15710</t>
  </si>
  <si>
    <t>Пеногенер.система "Foam Air system ", 2-8 бар + шланг 20м + струйная трубка</t>
  </si>
  <si>
    <t>https://him-auto.ru/dezinfekciya-oborudovaniya-stancii-i-rashodnye-materialy/penogenersistema-foam-air-system-2-8-bar-shlang-20m-strujnaya-trubka/</t>
  </si>
  <si>
    <t>15750</t>
  </si>
  <si>
    <t>Пеногенер.система "Foam System 1 Air", 50-200 бар, с подачей воздуха, на 1 ср-во 3/8 ш. 3/8.ш.</t>
  </si>
  <si>
    <t>https://him-auto.ru/dezinfekciya-oborudovaniya-stancii-i-rashodnye-materialy/penogenersistema-foam-system-1-air-50-200-bar-s-podachej-vozduha-na-1-sr-vo-38-sh-38sh/</t>
  </si>
  <si>
    <t>15751</t>
  </si>
  <si>
    <t>Пеногенер.система "Foam System 1 Air", 50-200 бар, с подачей воздуха, на 1 ср-во БРС БРС</t>
  </si>
  <si>
    <t>https://him-auto.ru/dezinfekciya-oborudovaniya-stancii-i-rashodnye-materialy/penogenersistema-foam-system-1-air-50-200-bar-s-podachej-vozduha-na-1-sr-vo-brs-brs/</t>
  </si>
  <si>
    <t>15750/2</t>
  </si>
  <si>
    <t>Пеногенер.система "Foam System 1 Air", 50-200 бар, с подачей воздуха, на 2 ср-ва 3/8 ш. 3/8.ш.</t>
  </si>
  <si>
    <t>https://him-auto.ru/dezinfekciya-oborudovaniya-stancii-i-rashodnye-materialy/penogenersistema-foam-system-1-air-50-200-bar-s-podachej-vozduha-na-2-sr-va-38-sh-38sh/</t>
  </si>
  <si>
    <t>15751/2</t>
  </si>
  <si>
    <t>Пеногенер.система "Foam System 1 Air", 50-200 бар, с подачей воздуха, на 2 ср-ва БРС БРС</t>
  </si>
  <si>
    <t>https://him-auto.ru/dezinfekciya-oborudovaniya-stancii-i-rashodnye-materialy/penogenersistema-foam-system-1-air-50-200-bar-s-podachej-vozduha-na-2-sr-va-brs-brs/</t>
  </si>
  <si>
    <t>10.3639.00</t>
  </si>
  <si>
    <t>Пеногенер.система "Foam System 1", 100-200 бар, без подачи воздуха, на 1 ср-во 3/8 ш. 3/8ш. 15745</t>
  </si>
  <si>
    <t>https://him-auto.ru/dezinfekciya-oborudovaniya-stancii-i-rashodnye-materialy/penogenersistema-foam-system-1-100-200-bar-bez-podachi-vozduha-na-1-sr-vo-38-sh-38sh-15745/</t>
  </si>
  <si>
    <t>15746</t>
  </si>
  <si>
    <t>Пеногенер.система "Foam System 1", 100-200 бар, без подачи воздуха, на 1 ср-во БРС БРС</t>
  </si>
  <si>
    <t>https://him-auto.ru/dezinfekciya-oborudovaniya-stancii-i-rashodnye-materialy/penogenersistema-foam-system-1-100-200-bar-bez-podachi-vozduha-na-1-sr-vo-brs-brs/</t>
  </si>
  <si>
    <t>10.3648.00</t>
  </si>
  <si>
    <t>Пеногенер.система "Foam System 1", 100-200 бар, без подачи воздуха, на 2 ср-ва 3/8 ш. 3/8ш.15745/2</t>
  </si>
  <si>
    <t>https://him-auto.ru/dezinfekciya-oborudovaniya-stancii-i-rashodnye-materialy/penogenersistema-foam-system-1-100-200-bar-bez-podachi-vozduha-na-2-sr-va-38-sh-38sh157452/</t>
  </si>
  <si>
    <t>15746/2</t>
  </si>
  <si>
    <t>Пеногенер.система "Foam System 1", 100-200 бар, без подачи воздуха, на 2 ср-ва БРС БРС</t>
  </si>
  <si>
    <t>https://him-auto.ru/dezinfekciya-oborudovaniya-stancii-i-rashodnye-materialy/penogenersistema-foam-system-1-100-200-bar-bez-podachi-vozduha-na-2-sr-va-brs-brs/</t>
  </si>
  <si>
    <t>7615</t>
  </si>
  <si>
    <t>Пеногенерирующая система низкого давления 3-6 бар с подачей воздуха</t>
  </si>
  <si>
    <t>https://him-auto.ru/dezinfekciya-oborudovaniya-stancii-i-rashodnye-materialy/penogeneriruyushchaya-sistema-nizkogo-davleniya-3-6-bar-s-podachej-vozduha/</t>
  </si>
  <si>
    <t>KEM HYDRA 20/30</t>
  </si>
  <si>
    <t>Передвижной пост пенной мойки HYDRA 20/30 для одного оператора на 2 средства с компрессором</t>
  </si>
  <si>
    <t>https://him-auto.ru/dezinfekciya-oborudovaniya-stancii-i-rashodnye-materialy/peredvizhnoj-post-pennoj-mojki-hydra-2030-dlya-odnogo-operatora-na-2-sredstva-s-kompressorom/</t>
  </si>
  <si>
    <t>KLY-MP200-03-0100-007</t>
  </si>
  <si>
    <t>Планетарная передача А для моечной головки KLY-MP200-03-0100-007</t>
  </si>
  <si>
    <t>https://him-auto.ru/dezinfekciya-oborudovaniya-stancii-i-rashodnye-materialy/planetarnaya-peredacha-a-dlya-moechnoj-golovki-kly-mp200-03-0100-007/</t>
  </si>
  <si>
    <t>KLY-MP200-03-0100-008</t>
  </si>
  <si>
    <t>Планетарная передача В для моечной головки KLY-MP200-03-0100-008</t>
  </si>
  <si>
    <t>https://him-auto.ru/dezinfekciya-oborudovaniya-stancii-i-rashodnye-materialy/planetarnaya-peredacha-v-dlya-moechnoj-golovki-kly-mp200-03-0100-008/</t>
  </si>
  <si>
    <t>KLY-MP200-03-0100-016</t>
  </si>
  <si>
    <t>Планетарный вал для моечной головки KLY-MP200-03-0100-016</t>
  </si>
  <si>
    <t>https://him-auto.ru/dezinfekciya-oborudovaniya-stancii-i-rashodnye-materialy/planetarnyj-val-dlya-moechnoj-golovki-kly-mp200-03-0100-016/</t>
  </si>
  <si>
    <t>KLY-MP200-03-0100-017</t>
  </si>
  <si>
    <t>Планетарный диск В для моечной головки KLY-MP200-03-0100-017 Planet Disc B</t>
  </si>
  <si>
    <t>https://him-auto.ru/dezinfekciya-oborudovaniya-stancii-i-rashodnye-materialy/planetarnyj-disk-v-dlya-moechnoj-golovki-kly-mp200-03-0100-017-planet-disc-b/</t>
  </si>
  <si>
    <t>KLY-MP200-03-0100-015</t>
  </si>
  <si>
    <t>Планетарный диск для моечной головки KLY-MP200-03-0100-015</t>
  </si>
  <si>
    <t>https://him-auto.ru/dezinfekciya-oborudovaniya-stancii-i-rashodnye-materialy/planetarnyj-disk-dlya-moechnoj-golovki-kly-mp200-03-0100-015/</t>
  </si>
  <si>
    <t>SSM21IBC</t>
  </si>
  <si>
    <t>Пост для мойки IBC емкостей нерж.</t>
  </si>
  <si>
    <t>https://him-auto.ru/dezinfekciya-oborudovaniya-stancii-i-rashodnye-materialy/post-dlya-mojki-ibc-emkostej-nerzh/</t>
  </si>
  <si>
    <t>SSMPIBC</t>
  </si>
  <si>
    <t>Пост для мойки IBC емкостей нерж. с пневмоприводом</t>
  </si>
  <si>
    <t>https://him-auto.ru/dezinfekciya-oborudovaniya-stancii-i-rashodnye-materialy/post-dlya-mojki-ibc-emkostej-nerzh-s-pnevmoprivodom/</t>
  </si>
  <si>
    <t>PROT80R</t>
  </si>
  <si>
    <t>Проволочная защита моечной головки</t>
  </si>
  <si>
    <t>https://him-auto.ru/dezinfekciya-oborudovaniya-stancii-i-rashodnye-materialy/provolochnaya-zashchita-moechnoj-golovki/</t>
  </si>
  <si>
    <t>83207000</t>
  </si>
  <si>
    <t>Пьедестал</t>
  </si>
  <si>
    <t>https://him-auto.ru/dezinfekciya-oborudovaniya-stancii-i-rashodnye-materialy/pedestal/</t>
  </si>
  <si>
    <t>83207005</t>
  </si>
  <si>
    <t>Пьедестал премиум-класса</t>
  </si>
  <si>
    <t>https://him-auto.ru/dezinfekciya-oborudovaniya-stancii-i-rashodnye-materialy/pedestal-premium-klassa/</t>
  </si>
  <si>
    <t>83207110</t>
  </si>
  <si>
    <t>Раковина EWG-1K Deluxe настенная однопостовая с механическим включением, нерж. сталь</t>
  </si>
  <si>
    <t>https://him-auto.ru/dezinfekciya-oborudovaniya-stancii-i-rashodnye-materialy/rakovina-ewg-1k-deluxe-nastennaya-odnopostovaya-s-mehanicheskim-vklyucheniem-nerzh-stal/</t>
  </si>
  <si>
    <t>83207010</t>
  </si>
  <si>
    <t>Раковина EWG-1S DELUXE настенная однопостовая с сенсорным включением, нерж. сталь, кругл. чаша</t>
  </si>
  <si>
    <t>https://him-auto.ru/dezinfekciya-oborudovaniya-stancii-i-rashodnye-materialy/rakovina-ewg-1s-deluxe-nastennaya-odnopostovaya-s-sensornym-vklyucheniem-nerzh-stal-krugl-chasha/</t>
  </si>
  <si>
    <t>83207015</t>
  </si>
  <si>
    <t>Раковина EWG-1S настенная однопостовая с сенсорным включением, нерж. сталь, прям. чаша</t>
  </si>
  <si>
    <t>https://him-auto.ru/dezinfekciya-oborudovaniya-stancii-i-rashodnye-materialy/rakovina-ewg-1s-nastennaya-odnopostovaya-s-sensornym-vklyucheniem-nerzh-stal-pryam-chasha/</t>
  </si>
  <si>
    <t>83207410</t>
  </si>
  <si>
    <t>Раковина EWG-1S- TAP с сушилкой для рук на 1 пост с сенсорным включением</t>
  </si>
  <si>
    <t>https://him-auto.ru/dezinfekciya-oborudovaniya-stancii-i-rashodnye-materialy/rakovina-ewg-1s-tap-s-sushilkoj-dlya-ruk-na-1-post-s-sensornym-vklyucheniem/</t>
  </si>
  <si>
    <t>83207115</t>
  </si>
  <si>
    <t>Раковина EWG-1К настенная однопостовая с механическим включением, нерж. сталь, прям. чаша</t>
  </si>
  <si>
    <t>https://him-auto.ru/dezinfekciya-oborudovaniya-stancii-i-rashodnye-materialy/rakovina-ewg-1k-nastennaya-odnopostovaya-s-mehanicheskim-vklyucheniem-nerzh-stal-pryam-chasha/</t>
  </si>
  <si>
    <t>83207320</t>
  </si>
  <si>
    <t>Раковина EWG-2K-D напольная на 4 поста с механическим включением, нерж. сталь, двусторонняя</t>
  </si>
  <si>
    <t>https://him-auto.ru/dezinfekciya-oborudovaniya-stancii-i-rashodnye-materialy/rakovina-ewg-2k-d-napolnaya-na-4-posta-s-mehanicheskim-vklyucheniem-nerzh-stal-dvustoronnyaya/</t>
  </si>
  <si>
    <t>83207020</t>
  </si>
  <si>
    <t>Раковина EWG-2S настенная на 2 поста с сенсорным включением, нерж. сталь, общая чаша</t>
  </si>
  <si>
    <t>https://him-auto.ru/dezinfekciya-oborudovaniya-stancii-i-rashodnye-materialy/rakovina-ewg-2s-nastennaya-na-2-posta-s-sensornym-vklyucheniem-nerzh-stal-obshchaya-chasha/</t>
  </si>
  <si>
    <t>83207420</t>
  </si>
  <si>
    <t>Раковина EWG-2S- TAP с сушилкой для рук на 2 поста с сенсорным включением</t>
  </si>
  <si>
    <t>https://him-auto.ru/dezinfekciya-oborudovaniya-stancii-i-rashodnye-materialy/rakovina-ewg-2s-tap-s-sushilkoj-dlya-ruk-na-2-posta-s-sensornym-vklyucheniem/</t>
  </si>
  <si>
    <t>83207220</t>
  </si>
  <si>
    <t>Раковина EWG-2S-D напольная на 4 поста с сенсерным включением, нерж. сталь, двусторонняя</t>
  </si>
  <si>
    <t>https://him-auto.ru/dezinfekciya-oborudovaniya-stancii-i-rashodnye-materialy/rakovina-ewg-2s-d-napolnaya-na-4-posta-s-sensernym-vklyucheniem-nerzh-stal-dvustoronnyaya/</t>
  </si>
  <si>
    <t>83207120</t>
  </si>
  <si>
    <t>Раковина EWG-2К настенная на 2 поста с механическим включением, нерж. сталь, общая чаша</t>
  </si>
  <si>
    <t>https://him-auto.ru/dezinfekciya-oborudovaniya-stancii-i-rashodnye-materialy/rakovina-ewg-2k-nastennaya-na-2-posta-s-mehanicheskim-vklyucheniem-nerzh-stal-obshchaya-chasha/</t>
  </si>
  <si>
    <t>83207330</t>
  </si>
  <si>
    <t>Раковина EWG-3K-D напольная на 6 постов с механическим включением, нерж. сталь, двусторонняя</t>
  </si>
  <si>
    <t>https://him-auto.ru/dezinfekciya-oborudovaniya-stancii-i-rashodnye-materialy/rakovina-ewg-3k-d-napolnaya-na-6-postov-s-mehanicheskim-vklyucheniem-nerzh-stal-dvustoronnyaya/</t>
  </si>
  <si>
    <t>83207030</t>
  </si>
  <si>
    <t>Раковина EWG-3S настенная на 3 поста с сенсерным включением, нерж. сталь, общая чаша</t>
  </si>
  <si>
    <t>https://him-auto.ru/dezinfekciya-oborudovaniya-stancii-i-rashodnye-materialy/rakovina-ewg-3s-nastennaya-na-3-posta-s-sensernym-vklyucheniem-nerzh-stal-obshchaya-chasha/</t>
  </si>
  <si>
    <t>83207430</t>
  </si>
  <si>
    <t>Раковина EWG-3S- TAP с сушилкой для рук на 3 поста с сенсорным включением</t>
  </si>
  <si>
    <t>https://him-auto.ru/dezinfekciya-oborudovaniya-stancii-i-rashodnye-materialy/rakovina-ewg-3s-tap-s-sushilkoj-dlya-ruk-na-3-posta-s-sensornym-vklyucheniem/</t>
  </si>
  <si>
    <t>83207230</t>
  </si>
  <si>
    <t>Раковина EWG-3S-D напольная на 6 постов с сенсерным включением, нерж. сталь, двусторонняя</t>
  </si>
  <si>
    <t>https://him-auto.ru/dezinfekciya-oborudovaniya-stancii-i-rashodnye-materialy/rakovina-ewg-3s-d-napolnaya-na-6-postov-s-sensernym-vklyucheniem-nerzh-stal-dvustoronnyaya/</t>
  </si>
  <si>
    <t>83207130</t>
  </si>
  <si>
    <t>Раковина EWG-3К настенная на 3 поста с механическим включением, нерж. сталь, общая чаща</t>
  </si>
  <si>
    <t>https://him-auto.ru/dezinfekciya-oborudovaniya-stancii-i-rashodnye-materialy/rakovina-ewg-3k-nastennaya-na-3-posta-s-mehanicheskim-vklyucheniem-nerzh-stal-obshchaya-chashcha/</t>
  </si>
  <si>
    <t>83207340</t>
  </si>
  <si>
    <t>Раковина EWG-4K-D напольная на 8 постов с механическим включением, нерж. сталь, двусторонняя</t>
  </si>
  <si>
    <t>https://him-auto.ru/dezinfekciya-oborudovaniya-stancii-i-rashodnye-materialy/rakovina-ewg-4k-d-napolnaya-na-8-postov-s-mehanicheskim-vklyucheniem-nerzh-stal-dvustoronnyaya/</t>
  </si>
  <si>
    <t>83207040</t>
  </si>
  <si>
    <t>Раковина EWG-4S настенная на 4 поста с сенсерным включением, нерж. сталь, общая чаша</t>
  </si>
  <si>
    <t>https://him-auto.ru/dezinfekciya-oborudovaniya-stancii-i-rashodnye-materialy/rakovina-ewg-4s-nastennaya-na-4-posta-s-sensernym-vklyucheniem-nerzh-stal-obshchaya-chasha/</t>
  </si>
  <si>
    <t>83207440</t>
  </si>
  <si>
    <t>Раковина EWG-4S- TAP с сушилкой для рук на 4 поста с сенсорным включением</t>
  </si>
  <si>
    <t>https://him-auto.ru/dezinfekciya-oborudovaniya-stancii-i-rashodnye-materialy/rakovina-ewg-4s-tap-s-sushilkoj-dlya-ruk-na-4-posta-s-sensornym-vklyucheniem/</t>
  </si>
  <si>
    <t>83207240</t>
  </si>
  <si>
    <t>Раковина EWG-4S-D напольная на 8 постов с сенсерным включением, нерж. сталь, двусторонняя</t>
  </si>
  <si>
    <t>https://him-auto.ru/dezinfekciya-oborudovaniya-stancii-i-rashodnye-materialy/rakovina-ewg-4s-d-napolnaya-na-8-postov-s-sensernym-vklyucheniem-nerzh-stal-dvustoronnyaya/</t>
  </si>
  <si>
    <t>83207140</t>
  </si>
  <si>
    <t>Раковина EWG-4К настенная на 4 поста с механическим включением, нерж. сталь, общая чаща</t>
  </si>
  <si>
    <t>https://him-auto.ru/dezinfekciya-oborudovaniya-stancii-i-rashodnye-materialy/rakovina-ewg-4k-nastennaya-na-4-posta-s-mehanicheskim-vklyucheniem-nerzh-stal-obshchaya-chashcha/</t>
  </si>
  <si>
    <t>83207350</t>
  </si>
  <si>
    <t>Раковина EWG-5K-D напольная на 10 постов с механическим включением, нерж. сталь, двусторонняя</t>
  </si>
  <si>
    <t>https://him-auto.ru/dezinfekciya-oborudovaniya-stancii-i-rashodnye-materialy/rakovina-ewg-5k-d-napolnaya-na-10-postov-s-mehanicheskim-vklyucheniem-nerzh-stal-dvustoronnyaya/</t>
  </si>
  <si>
    <t>83207050</t>
  </si>
  <si>
    <t>Раковина EWG-5S настенная на 5 постов с сенсерным включением, нерж. сталь, общая чаша</t>
  </si>
  <si>
    <t>https://him-auto.ru/dezinfekciya-oborudovaniya-stancii-i-rashodnye-materialy/rakovina-ewg-5s-nastennaya-na-5-postov-s-sensernym-vklyucheniem-nerzh-stal-obshchaya-chasha/</t>
  </si>
  <si>
    <t>83207450</t>
  </si>
  <si>
    <t>Раковина EWG-5S- TAP с сушилкой для рук на 5 постов с сенсорным включением</t>
  </si>
  <si>
    <t>https://him-auto.ru/dezinfekciya-oborudovaniya-stancii-i-rashodnye-materialy/rakovina-ewg-5s-tap-s-sushilkoj-dlya-ruk-na-5-postov-s-sensornym-vklyucheniem/</t>
  </si>
  <si>
    <t>83207250</t>
  </si>
  <si>
    <t>Раковина EWG-5S-D напольная на 10 постов с сенсерным включением, нерж. сталь, двусторонняя</t>
  </si>
  <si>
    <t>https://him-auto.ru/dezinfekciya-oborudovaniya-stancii-i-rashodnye-materialy/rakovina-ewg-5s-d-napolnaya-na-10-postov-s-sensernym-vklyucheniem-nerzh-stal-dvustoronnyaya/</t>
  </si>
  <si>
    <t>83207150</t>
  </si>
  <si>
    <t>Раковина EWG-5К настенная на 5 постов с механическим включением, нерж. сталь, общая чаща</t>
  </si>
  <si>
    <t>https://him-auto.ru/dezinfekciya-oborudovaniya-stancii-i-rashodnye-materialy/rakovina-ewg-5k-nastennaya-na-5-postov-s-mehanicheskim-vklyucheniem-nerzh-stal-obshchaya-chashcha/</t>
  </si>
  <si>
    <t>83207360</t>
  </si>
  <si>
    <t>Раковина EWG-6K-D напольная на 12 постов с механическим включением, нерж. сталь, двусторонняя</t>
  </si>
  <si>
    <t>https://him-auto.ru/dezinfekciya-oborudovaniya-stancii-i-rashodnye-materialy/rakovina-ewg-6k-d-napolnaya-na-12-postov-s-mehanicheskim-vklyucheniem-nerzh-stal-dvustoronnyaya/</t>
  </si>
  <si>
    <t>83207060</t>
  </si>
  <si>
    <t>Раковина EWG-6S настенная на 6 постов с сенсерным включением, нерж. сталь, общая чаша</t>
  </si>
  <si>
    <t>https://him-auto.ru/dezinfekciya-oborudovaniya-stancii-i-rashodnye-materialy/rakovina-ewg-6s-nastennaya-na-6-postov-s-sensernym-vklyucheniem-nerzh-stal-obshchaya-chasha/</t>
  </si>
  <si>
    <t>83207460</t>
  </si>
  <si>
    <t>Раковина EWG-6S- TAP с сушилкой для рук на 6 постов с сенсорным включением</t>
  </si>
  <si>
    <t>https://him-auto.ru/dezinfekciya-oborudovaniya-stancii-i-rashodnye-materialy/rakovina-ewg-6s-tap-s-sushilkoj-dlya-ruk-na-6-postov-s-sensornym-vklyucheniem/</t>
  </si>
  <si>
    <t>83207260</t>
  </si>
  <si>
    <t>Раковина EWG-6S-D напольная на 12 постов с сенсерным включением, нерж. сталь, двусторонняя</t>
  </si>
  <si>
    <t>https://him-auto.ru/dezinfekciya-oborudovaniya-stancii-i-rashodnye-materialy/rakovina-ewg-6s-d-napolnaya-na-12-postov-s-sensernym-vklyucheniem-nerzh-stal-dvustoronnyaya/</t>
  </si>
  <si>
    <t>83207160</t>
  </si>
  <si>
    <t>Раковина EWG-6К настенная на 6 постов с механическим включением, нерж. сталь, общая чаща</t>
  </si>
  <si>
    <t>https://him-auto.ru/dezinfekciya-oborudovaniya-stancii-i-rashodnye-materialy/rakovina-ewg-6k-nastennaya-na-6-postov-s-mehanicheskim-vklyucheniem-nerzh-stal-obshchaya-chashcha/</t>
  </si>
  <si>
    <t>1603008400</t>
  </si>
  <si>
    <t>Распылительный пистолет с копьем 600 мм с форсункой Ø1,5</t>
  </si>
  <si>
    <t>https://him-auto.ru/dezinfekciya-oborudovaniya-stancii-i-rashodnye-materialy/raspylitelnyj-pistolet-s-kopem-600-mm-s-forsunkoj-ø15/</t>
  </si>
  <si>
    <t>D10-360</t>
  </si>
  <si>
    <t>Расспылительная головка D10-360°-316SS-M6 (10 л/мин)</t>
  </si>
  <si>
    <t>https://him-auto.ru/dezinfekciya-oborudovaniya-stancii-i-rashodnye-materialy/rasspylitelnaya-golovka-d10-360°-316ss-m6-10-lmin/</t>
  </si>
  <si>
    <t>D20-360</t>
  </si>
  <si>
    <t>Расспылительная головка D20-360°-316LSS-3/8" BSPP (48 л/мин)</t>
  </si>
  <si>
    <t>https://him-auto.ru/dezinfekciya-oborudovaniya-stancii-i-rashodnye-materialy/rasspylitelnaya-golovka-d20-360°-316lss-38-bspp-48-lmin/</t>
  </si>
  <si>
    <t>D32-360</t>
  </si>
  <si>
    <t>Расспылительная головка D32-360°-316LSS-3/4" BSPP (90 л/мин )</t>
  </si>
  <si>
    <t>https://him-auto.ru/dezinfekciya-oborudovaniya-stancii-i-rashodnye-materialy/rasspylitelnaya-golovka-d32-360°-316lss-34-bspp-90-lmin-/</t>
  </si>
  <si>
    <t>329112129</t>
  </si>
  <si>
    <t>Резьбовая арматура для шланга DN12 1/2 г. 50 бар, нерж.</t>
  </si>
  <si>
    <t>https://him-auto.ru/dezinfekciya-oborudovaniya-stancii-i-rashodnye-materialy/rezbovaya-armatura-dlya-shlanga-dn12-12-g-50-bar-nerzh/</t>
  </si>
  <si>
    <t>25.4852.24</t>
  </si>
  <si>
    <t>Ремкомплект для A80R 7x1 K2</t>
  </si>
  <si>
    <t>https://him-auto.ru/dezinfekciya-oborudovaniya-stancii-i-rashodnye-materialy/remkomplekt-dlya-a80r-7x1-k2/</t>
  </si>
  <si>
    <t>SPIBCD</t>
  </si>
  <si>
    <t>Ремкомплект для моечной головки IBCD</t>
  </si>
  <si>
    <t>https://him-auto.ru/dezinfekciya-oborudovaniya-stancii-i-rashodnye-materialy/remkomplekt-dlya-moechnoj-golovki-ibcd/</t>
  </si>
  <si>
    <t>SMP200</t>
  </si>
  <si>
    <t>Ремкомплект для моечной головки MP200</t>
  </si>
  <si>
    <t>https://him-auto.ru/dezinfekciya-oborudovaniya-stancii-i-rashodnye-materialy/remkomplekt-dlya-moechnoj-golovki-mp200/</t>
  </si>
  <si>
    <t>UB3 A</t>
  </si>
  <si>
    <t>Ротационная моющая головка серии UB3 A (Реактивное движение)</t>
  </si>
  <si>
    <t>https://him-auto.ru/dezinfekciya-oborudovaniya-stancii-i-rashodnye-materialy/rotacionnaya-moyushchaya-golovka-serii-ub3-a-reaktivnoe-dvizhenie/</t>
  </si>
  <si>
    <t>UB3 S</t>
  </si>
  <si>
    <t>Ротационная моющая головка серии UB3 S (Реактивное движение)</t>
  </si>
  <si>
    <t>https://him-auto.ru/dezinfekciya-oborudovaniya-stancii-i-rashodnye-materialy/rotacionnaya-moyushchaya-golovka-serii-ub3-s-reaktivnoe-dvizhenie/</t>
  </si>
  <si>
    <t>83205200</t>
  </si>
  <si>
    <t>Санпропускник COMBI-BB-D-1500-R для дезинфекции 2 рук и ног с контролем прохода (правосторонний)</t>
  </si>
  <si>
    <t>https://him-auto.ru/dezinfekciya-oborudovaniya-stancii-i-rashodnye-materialy/sanpropusknik-combi-bb-d-1500-r-dlya-dezinfekcii-2-ruk-i-nog-s-kontrolem-prohoda-pravostoronnij/</t>
  </si>
  <si>
    <t>83202200</t>
  </si>
  <si>
    <t>Санпропускник DZW-1000-R для дезинфекции ног, без контроля прохода (правосторонний)</t>
  </si>
  <si>
    <t>https://him-auto.ru/dezinfekciya-oborudovaniya-stancii-i-rashodnye-materialy/sanpropusknik-dzw-1000-r-dlya-dezinfekcii-nog-bez-kontrolya-prohoda-pravostoronnij/</t>
  </si>
  <si>
    <t>83202060</t>
  </si>
  <si>
    <t>Санпропускник DZW-HDT-1000-L для дезинфекции рук и ног с контролем прохода (левосторонний)</t>
  </si>
  <si>
    <t>https://him-auto.ru/dezinfekciya-oborudovaniya-stancii-i-rashodnye-materialy/sanpropusknik-dzw-hdt-1000-l-dlya-dezinfekcii-ruk-i-nog-s-kontrolem-prohoda-levostoronnij/</t>
  </si>
  <si>
    <t>83202040</t>
  </si>
  <si>
    <t>Санпропускник DZW-HDT-1000-R для дезинфекции рук и ног с контролем прохода (правосторонний)</t>
  </si>
  <si>
    <t>https://him-auto.ru/dezinfekciya-oborudovaniya-stancii-i-rashodnye-materialy/sanpropusknik-dzw-hdt-1000-r-dlya-dezinfekcii-ruk-i-nog-s-kontrolem-prohoda-pravostoronnij/</t>
  </si>
  <si>
    <t>83201980</t>
  </si>
  <si>
    <t>Санпропускник DZW-HDT-500-R для дезинфекции рук и ног с контролем прохода (правосторонний)</t>
  </si>
  <si>
    <t>https://him-auto.ru/dezinfekciya-oborudovaniya-stancii-i-rashodnye-materialy/sanpropusknik-dzw-hdt-500-r-dlya-dezinfekcii-ruk-i-nog-s-kontrolem-prohoda-pravostoronnij/</t>
  </si>
  <si>
    <t>83201000</t>
  </si>
  <si>
    <t>Санпропускник HDT-WM-R для дезинфекции рук с контролем прохода (правосторонний)</t>
  </si>
  <si>
    <t>https://him-auto.ru/dezinfekciya-oborudovaniya-stancii-i-rashodnye-materialy/sanpropusknik-hdt-wm-r-dlya-dezinfekcii-ruk-s-kontrolem-prohoda-pravostoronnij/</t>
  </si>
  <si>
    <t>83204000</t>
  </si>
  <si>
    <t>Санпропускник SANICARE-1000-B-R с опциональным диспенсером бумаги и корзиной для бумаги (прав.)</t>
  </si>
  <si>
    <t>https://him-auto.ru/dezinfekciya-oborudovaniya-stancii-i-rashodnye-materialy/sanpropusknik-sanicare-1000-b-r-s-opcionalnym-dispenserom-bumagi-i-korzinoj-dlya-bumagi-prav/</t>
  </si>
  <si>
    <t>83204520</t>
  </si>
  <si>
    <t>Санпропускник SANICARE-DYSON-1000-B-L для дез.рук и ног, мытья и сушки рук, с контр. прохода (лев.)</t>
  </si>
  <si>
    <t>https://him-auto.ru/dezinfekciya-oborudovaniya-stancii-i-rashodnye-materialy/sanpropusknik-sanicare-dyson-1000-b-l-dlya-dezruk-i-nog-mytya-i-sushki-ruk-s-kontr-prohoda-lev/</t>
  </si>
  <si>
    <t>83204500</t>
  </si>
  <si>
    <t>Санпропускник SANICARE-DYSON-1000-B-R для дез.рук и ног, мытья и сушки рук, с контр. прохода (прав.)</t>
  </si>
  <si>
    <t>https://him-auto.ru/dezinfekciya-oborudovaniya-stancii-i-rashodnye-materialy/sanpropusknik-sanicare-dyson-1000-b-r-dlya-dezruk-i-nog-mytya-i-sushki-ruk-s-kontr-prohoda-prav/</t>
  </si>
  <si>
    <t>83204300</t>
  </si>
  <si>
    <t>Санпропускник SANICARE-DYSON-1500-B-R для дез.рук и ног, мытья и сушки рук, с контр. прохода (прав.)</t>
  </si>
  <si>
    <t>https://him-auto.ru/dezinfekciya-oborudovaniya-stancii-i-rashodnye-materialy/sanpropusknik-sanicare-dyson-1500-b-r-dlya-dezruk-i-nog-mytya-i-sushki-ruk-s-kontr-prohoda-prav/</t>
  </si>
  <si>
    <t>83204400</t>
  </si>
  <si>
    <t>Санпропускник SANICARE-DYSON-COMBI-BD-1500-R для круговой дезинфекции рук и ног (правосторонний)</t>
  </si>
  <si>
    <t>https://him-auto.ru/dezinfekciya-oborudovaniya-stancii-i-rashodnye-materialy/sanpropusknik-sanicare-dyson-combi-bd-1500-r-dlya-krugovoj-dezinfekcii-ruk-i-nog-pravostoronnij/</t>
  </si>
  <si>
    <t>7840</t>
  </si>
  <si>
    <t>Сателлит на два средства + смыв 2,5 бар 1/2"ш.1/2"ш.с подачей воздуха шланг 10 метров + пистолет.</t>
  </si>
  <si>
    <t>https://him-auto.ru/dezinfekciya-oborudovaniya-stancii-i-rashodnye-materialy/satellit-na-dva-sredstva-smyv-25-bar-12sh12shs-podachej-vozduha-shlang-10-metrov-pistolet/</t>
  </si>
  <si>
    <t>7501</t>
  </si>
  <si>
    <t>Сателлит на два средства + смыв 2-6 бар 1/2"ш.3/4"ш.без подачи воздуха шланг 15 метров + пистолет.</t>
  </si>
  <si>
    <t>https://him-auto.ru/dezinfekciya-oborudovaniya-stancii-i-rashodnye-materialy/satellit-na-dva-sredstva-smyv-2-6-bar-12sh34shbez-podachi-vozduha-shlang-15-metrov-pistolet/</t>
  </si>
  <si>
    <t>83801030</t>
  </si>
  <si>
    <t>Сателлит пена-смыв AC 35-B, централизованный 40 бар, вход 3/8 ш, выход 1/2 г. пневмоуправление</t>
  </si>
  <si>
    <t>https://him-auto.ru/dezinfekciya-oborudovaniya-stancii-i-rashodnye-materialy/satellit-pena-smyv-ac-35-b-centralizovannyj-40-bar-vhod-38-sh-vyhod-12-g-pnevmoupravlenie/</t>
  </si>
  <si>
    <t>83801040</t>
  </si>
  <si>
    <t>Сателлит пена-смыв AC 45-B, централизованный 40 бар, вход 3/8 ш, выход 1/2 г. пневмоуправление</t>
  </si>
  <si>
    <t>https://him-auto.ru/dezinfekciya-oborudovaniya-stancii-i-rashodnye-materialy/satellit-pena-smyv-ac-45-b-centralizovannyj-40-bar-vhod-38-sh-vyhod-12-g-pnevmoupravlenie/</t>
  </si>
  <si>
    <t>83801240</t>
  </si>
  <si>
    <t>Сателлит пена-смыв Blocksat RF, 15 - 40 бар, вход 1/2"ш, выход 1/2" ш</t>
  </si>
  <si>
    <t>https://him-auto.ru/dezinfekciya-oborudovaniya-stancii-i-rashodnye-materialy/satellit-pena-smyv-blocksat-rf-15-40-bar-vhod-12sh-vyhod-12-sh/</t>
  </si>
  <si>
    <t>83801080</t>
  </si>
  <si>
    <t>Сателлит пена-смыв-дез. AD 45-B, пневмопрекл.(децентр.) 40 бар, вход 1/2 ш, выход 1/2 ш. макс 40 бар</t>
  </si>
  <si>
    <t>https://him-auto.ru/dezinfekciya-oborudovaniya-stancii-i-rashodnye-materialy/satellit-pena-smyv-dez-ad-45-b-pnevmoprekldecentr-40-bar-vhod-12-sh-vyhod-12-sh-maks-40-bar/</t>
  </si>
  <si>
    <t>83801250</t>
  </si>
  <si>
    <t>Сателлит пена-смыв-дезинфекция Blocksat RFD, 15 - 40 бар, вход 1/2"ш, выход 1/2" ш</t>
  </si>
  <si>
    <t>https://him-auto.ru/dezinfekciya-oborudovaniya-stancii-i-rashodnye-materialy/satellit-pena-smyv-dezinfekciya-blocksat-rfd-15-40-bar-vhod-12sh-vyhod-12-sh/</t>
  </si>
  <si>
    <t>83801050</t>
  </si>
  <si>
    <t>Сателлит пена-смыв-дезинфекция HC 35-B, централизованный 80 бар, вход 3/8 ш, выход 1/2 г</t>
  </si>
  <si>
    <t>https://him-auto.ru/dezinfekciya-oborudovaniya-stancii-i-rashodnye-materialy/satellit-pena-smyv-dezinfekciya-hc-35-b-centralizovannyj-80-bar-vhod-38-sh-vyhod-12-g/</t>
  </si>
  <si>
    <t>83801060</t>
  </si>
  <si>
    <t>Сателлит пена-смыв-дезинфекция HC 45-B, централизованный 80 бар, вход 3/8 ш, выход 1/2 г</t>
  </si>
  <si>
    <t>https://him-auto.ru/dezinfekciya-oborudovaniya-stancii-i-rashodnye-materialy/satellit-pena-smyv-dezinfekciya-hc-45-b-centralizovannyj-80-bar-vhod-38-sh-vyhod-12-g/</t>
  </si>
  <si>
    <t>D1002008</t>
  </si>
  <si>
    <t>Сателлитная дезинфицирующая станция SDS-1</t>
  </si>
  <si>
    <t>https://him-auto.ru/dezinfekciya-oborudovaniya-stancii-i-rashodnye-materialy/satellitnaya-dezinficiruyushchaya-stanciya-sds-1/</t>
  </si>
  <si>
    <t>D2002008</t>
  </si>
  <si>
    <t>Сателлитная дезинфицирующая станция SDS-2 (Без этикетки)</t>
  </si>
  <si>
    <t>https://him-auto.ru/dezinfekciya-oborudovaniya-stancii-i-rashodnye-materialy/satellitnaya-dezinficiruyushchaya-stanciya-sds-2-bez-ehtiketki/</t>
  </si>
  <si>
    <t>1100200</t>
  </si>
  <si>
    <t>Сателлитная пенная станция SPS-1 100-200 бар без подачи воздуха</t>
  </si>
  <si>
    <t>https://him-auto.ru/dezinfekciya-oborudovaniya-stancii-i-rashodnye-materialy/satellitnaya-pennaya-stanciya-sps-1-100-200-bar-bez-podachi-vozduha/</t>
  </si>
  <si>
    <t>1100200A</t>
  </si>
  <si>
    <t>Сателлитная пенная станция SPS-1A 100-200 бар</t>
  </si>
  <si>
    <t>https://him-auto.ru/dezinfekciya-oborudovaniya-stancii-i-rashodnye-materialy/satellitnaya-pennaya-stanciya-sps-1a-100-200-bar/</t>
  </si>
  <si>
    <t>1015040A</t>
  </si>
  <si>
    <t>Сателлитная пенная станция SPS-1A 15-40 бар</t>
  </si>
  <si>
    <t>https://him-auto.ru/dezinfekciya-oborudovaniya-stancii-i-rashodnye-materialy/satellitnaya-pennaya-stanciya-sps-1a-15-40-bar/</t>
  </si>
  <si>
    <t>1002008A</t>
  </si>
  <si>
    <t>Сателлитная пенная станция SPS-1A 2-8 бар шланг 20 метров с аксессуарами</t>
  </si>
  <si>
    <t>https://him-auto.ru/dezinfekciya-oborudovaniya-stancii-i-rashodnye-materialy/satellitnaya-pennaya-stanciya-sps-1a-2-8-bar-shlang-20-metrov-s-aksessuarami/</t>
  </si>
  <si>
    <t>1015040AU</t>
  </si>
  <si>
    <t>Сателлитная пенная станция SPS-1AU 15-40 бар</t>
  </si>
  <si>
    <t>https://him-auto.ru/dezinfekciya-oborudovaniya-stancii-i-rashodnye-materialy/satellitnaya-pennaya-stanciya-sps-1au-15-40-bar/</t>
  </si>
  <si>
    <t>1100200U</t>
  </si>
  <si>
    <t>Сателлитная пенная станция SPS-1U 100-200 бар</t>
  </si>
  <si>
    <t>https://him-auto.ru/dezinfekciya-oborudovaniya-stancii-i-rashodnye-materialy/satellitnaya-pennaya-stanciya-sps-1u-100-200-bar/</t>
  </si>
  <si>
    <t>2100200</t>
  </si>
  <si>
    <t>Сателлитная пенная станция SPS-2 100-200 бар без подачи воздуха</t>
  </si>
  <si>
    <t>https://him-auto.ru/dezinfekciya-oborudovaniya-stancii-i-rashodnye-materialy/satellitnaya-pennaya-stanciya-sps-2-100-200-bar-bez-podachi-vozduha/</t>
  </si>
  <si>
    <t>2100200A</t>
  </si>
  <si>
    <t>Сателлитная пенная станция SPS-2A 100-200 бар</t>
  </si>
  <si>
    <t>https://him-auto.ru/dezinfekciya-oborudovaniya-stancii-i-rashodnye-materialy/satellitnaya-pennaya-stanciya-sps-2a-100-200-bar/</t>
  </si>
  <si>
    <t>2015040A</t>
  </si>
  <si>
    <t>Сателлитная пенная станция SPS-2A 15-40 бар</t>
  </si>
  <si>
    <t>https://him-auto.ru/dezinfekciya-oborudovaniya-stancii-i-rashodnye-materialy/satellitnaya-pennaya-stanciya-sps-2a-15-40-bar/</t>
  </si>
  <si>
    <t>2002008A</t>
  </si>
  <si>
    <t>Сателлитная пенная станция SPS-2A 2-8 бар шланг 20 метров с аксессуарами</t>
  </si>
  <si>
    <t>https://him-auto.ru/dezinfekciya-oborudovaniya-stancii-i-rashodnye-materialy/satellitnaya-pennaya-stanciya-sps-2a-2-8-bar-shlang-20-metrov-s-aksessuarami/</t>
  </si>
  <si>
    <t>2100200U</t>
  </si>
  <si>
    <t>Сателлитная пенная станция SPS-2U 100-200 бар</t>
  </si>
  <si>
    <t>https://him-auto.ru/dezinfekciya-oborudovaniya-stancii-i-rashodnye-materialy/satellitnaya-pennaya-stanciya-sps-2u-100-200-bar/</t>
  </si>
  <si>
    <t>3100200</t>
  </si>
  <si>
    <t>Сателлитная пенная станция SPS-3 100-200 бар без подачи воздуха</t>
  </si>
  <si>
    <t>https://him-auto.ru/dezinfekciya-oborudovaniya-stancii-i-rashodnye-materialy/satellitnaya-pennaya-stanciya-sps-3-100-200-bar-bez-podachi-vozduha/</t>
  </si>
  <si>
    <t>3100200A</t>
  </si>
  <si>
    <t>Сателлитная пенная станция SPS-3A 100-200 бар</t>
  </si>
  <si>
    <t>https://him-auto.ru/dezinfekciya-oborudovaniya-stancii-i-rashodnye-materialy/satellitnaya-pennaya-stanciya-sps-3a-100-200-bar/</t>
  </si>
  <si>
    <t>3015040A</t>
  </si>
  <si>
    <t>Сателлитная пенная станция SPS-3A 15-40 бар</t>
  </si>
  <si>
    <t>https://him-auto.ru/dezinfekciya-oborudovaniya-stancii-i-rashodnye-materialy/satellitnaya-pennaya-stanciya-sps-3a-15-40-bar/</t>
  </si>
  <si>
    <t>3002008A</t>
  </si>
  <si>
    <t>Сателлитная пенная станция SPS-3A 2-8 бар</t>
  </si>
  <si>
    <t>https://him-auto.ru/dezinfekciya-oborudovaniya-stancii-i-rashodnye-materialy/satellitnaya-pennaya-stanciya-sps-3a-2-8-bar/</t>
  </si>
  <si>
    <t>Сателлитная пенная станция SPS-3A 2-8 бар шланг 20 метров с аксессуарами</t>
  </si>
  <si>
    <t>https://him-auto.ru/dezinfekciya-oborudovaniya-stancii-i-rashodnye-materialy/satellitnaya-pennaya-stanciya-sps-3a-2-8-bar-shlang-20-metrov-s-aksessuarami/</t>
  </si>
  <si>
    <t>3015040A/6</t>
  </si>
  <si>
    <t>Сателлитная пенная станция SPS-3A/6 15-40 бар</t>
  </si>
  <si>
    <t>https://him-auto.ru/dezinfekciya-oborudovaniya-stancii-i-rashodnye-materialy/satellitnaya-pennaya-stanciya-sps-3a6-15-40-bar/</t>
  </si>
  <si>
    <t>2015040PA</t>
  </si>
  <si>
    <t>Сателлитная пенная станция с пневмопереключением SPS-2AP 15-40 бар</t>
  </si>
  <si>
    <t>https://him-auto.ru/dezinfekciya-oborudovaniya-stancii-i-rashodnye-materialy/satellitnaya-pennaya-stanciya-s-pnevmopereklyucheniem-sps-2ap-15-40-bar/</t>
  </si>
  <si>
    <t>2100200APA</t>
  </si>
  <si>
    <t>Сателлитная пенная станция с пневмопереключением SPS-2AP 150 бар</t>
  </si>
  <si>
    <t>https://him-auto.ru/dezinfekciya-oborudovaniya-stancii-i-rashodnye-materialy/satellitnaya-pennaya-stanciya-s-pnevmopereklyucheniem-sps-2ap-150-bar/</t>
  </si>
  <si>
    <t>3015040AP</t>
  </si>
  <si>
    <t>Сателлитная пенная станция с пневмопереключением SPS-3AP 15-40 бар</t>
  </si>
  <si>
    <t>https://him-auto.ru/dezinfekciya-oborudovaniya-stancii-i-rashodnye-materialy/satellitnaya-pennaya-stanciya-s-pnevmopereklyucheniem-sps-3ap-15-40-bar/</t>
  </si>
  <si>
    <t>3015040AP PF/PF/F</t>
  </si>
  <si>
    <t>Сателлитная пенная станция с пневмопереключением SPS-3AP PF/PF/F 15-40 бар</t>
  </si>
  <si>
    <t>https://him-auto.ru/dezinfekciya-oborudovaniya-stancii-i-rashodnye-materialy/satellitnaya-pennaya-stanciya-s-pnevmopereklyucheniem-sps-3ap-pfpff-15-40-bar/</t>
  </si>
  <si>
    <t>3015040AP/6</t>
  </si>
  <si>
    <t>Сателлитная пенная станция с пневмопереключением SPS-3AP/6 15-40 бар</t>
  </si>
  <si>
    <t>https://him-auto.ru/dezinfekciya-oborudovaniya-stancii-i-rashodnye-materialy/satellitnaya-pennaya-stanciya-s-pnevmopereklyucheniem-sps-3ap6-15-40-bar/</t>
  </si>
  <si>
    <t>FFC010-0012</t>
  </si>
  <si>
    <t>Сильнощелочное пенное моющее средство Aqua Smoke 10л</t>
  </si>
  <si>
    <t>https://him-auto.ru/dezinfekciya-oborudovaniya-stancii-i-rashodnye-materialy/silnoshchelochnoe-pennoe-moyushchee-sredstvo-aqua-smoke-10l/</t>
  </si>
  <si>
    <t>FFC020-0012</t>
  </si>
  <si>
    <t>Сильнощелочное пенное моющее средство Aqua Smoke 20л</t>
  </si>
  <si>
    <t>https://him-auto.ru/dezinfekciya-oborudovaniya-stancii-i-rashodnye-materialy/silnoshchelochnoe-pennoe-moyushchee-sredstvo-aqua-smoke-20l/</t>
  </si>
  <si>
    <t>FFC005-0012</t>
  </si>
  <si>
    <t>Сильнощелочное пенное моющее средство Aqua Smoke 5л</t>
  </si>
  <si>
    <t>https://him-auto.ru/dezinfekciya-oborudovaniya-stancii-i-rashodnye-materialy/silnoshchelochnoe-pennoe-moyushchee-sredstvo-aqua-smoke-5l/</t>
  </si>
  <si>
    <t>78000321</t>
  </si>
  <si>
    <t>Система сушки обуви ELD на 20 пар, напольная</t>
  </si>
  <si>
    <t>https://him-auto.ru/dezinfekciya-oborudovaniya-stancii-i-rashodnye-materialy/sistema-sushki-obuvi-eld-na-20-par-napolnaya/</t>
  </si>
  <si>
    <t>78000326</t>
  </si>
  <si>
    <t>Система сушки обуви ELD на 40 пар, напольная (ELD-40)</t>
  </si>
  <si>
    <t>https://him-auto.ru/dezinfekciya-oborudovaniya-stancii-i-rashodnye-materialy/sistema-sushki-obuvi-eld-na-40-par-napolnaya-eld-40/</t>
  </si>
  <si>
    <t>78000180</t>
  </si>
  <si>
    <t>Система сушки обуви ELR-30/2 на 60 пар двухсторонняя напольная</t>
  </si>
  <si>
    <t>https://him-auto.ru/dezinfekciya-oborudovaniya-stancii-i-rashodnye-materialy/sistema-sushki-obuvi-elr-302-na-60-par-dvuhstoronnyaya-napolnaya/</t>
  </si>
  <si>
    <t>78001312</t>
  </si>
  <si>
    <t>Скамейка для персонала пластик-нержавейка</t>
  </si>
  <si>
    <t>https://him-auto.ru/dezinfekciya-oborudovaniya-stancii-i-rashodnye-materialy/skamejka-dlya-personala-plastik-nerzhavejka/</t>
  </si>
  <si>
    <t>15755</t>
  </si>
  <si>
    <t>Смешивающая система для дезинфекции "Micro Spray" 2-6 бар, без подачи воздуха, на 1 ср-во с аксесс.</t>
  </si>
  <si>
    <t>https://him-auto.ru/dezinfekciya-oborudovaniya-stancii-i-rashodnye-materialy/smeshivayushchaya-sistema-dlya-dezinfekcii-micro-spray-2-6-bar-bez-podachi-vozduha-na-1-sr-vo-s-aksess/</t>
  </si>
  <si>
    <t>FFN010-0006</t>
  </si>
  <si>
    <t>Средство для ручной мойки посуды Aqua Clean 10л</t>
  </si>
  <si>
    <t>https://him-auto.ru/dezinfekciya-oborudovaniya-stancii-i-rashodnye-materialy/sredstvo-dlya-ruchnoj-mojki-posudy-aqua-clean-10l/</t>
  </si>
  <si>
    <t>FFN001-0006</t>
  </si>
  <si>
    <t>Средство для ручной мойки посуды Aqua Clean 1л</t>
  </si>
  <si>
    <t>https://him-auto.ru/dezinfekciya-oborudovaniya-stancii-i-rashodnye-materialy/sredstvo-dlya-ruchnoj-mojki-posudy-aqua-clean-1l/</t>
  </si>
  <si>
    <t>FFN020-0006</t>
  </si>
  <si>
    <t>Средство для ручной мойки посуды Aqua Clean 20л</t>
  </si>
  <si>
    <t>https://him-auto.ru/dezinfekciya-oborudovaniya-stancii-i-rashodnye-materialy/sredstvo-dlya-ruchnoj-mojki-posudy-aqua-clean-20l/</t>
  </si>
  <si>
    <t>FFN005-0006</t>
  </si>
  <si>
    <t>Средство для ручной мойки посуды Aqua Clean 5л</t>
  </si>
  <si>
    <t>https://him-auto.ru/dezinfekciya-oborudovaniya-stancii-i-rashodnye-materialy/sredstvo-dlya-ruchnoj-mojki-posudy-aqua-clean-5l/</t>
  </si>
  <si>
    <t>Средство для уборки помещений, мойки полов, твердых покрытий Aqua Floor 5л</t>
  </si>
  <si>
    <t>https://him-auto.ru/dezinfekciya-oborudovaniya-stancii-i-rashodnye-materialy/sredstvo-dlya-uborki-pomeshchenij-mojki-polov-tverdyh-pokrytij-aqua-floor-5l/</t>
  </si>
  <si>
    <t>DNN001-0014</t>
  </si>
  <si>
    <t>Средство с дезинфицирующим эффектом Aqua Din 1л</t>
  </si>
  <si>
    <t>https://him-auto.ru/dezinfekciya-oborudovaniya-stancii-i-rashodnye-materialy/sredstvo-s-dezinficiruyushchim-ehffektom-aqua-din-1l/</t>
  </si>
  <si>
    <t>DNN005-0014</t>
  </si>
  <si>
    <t>Средство с дезинфицирующим эффектом Aqua Din 5л</t>
  </si>
  <si>
    <t>https://him-auto.ru/dezinfekciya-oborudovaniya-stancii-i-rashodnye-materialy/sredstvo-s-dezinficiruyushchim-ehffektom-aqua-din-5l/</t>
  </si>
  <si>
    <t>DNN001-0014-D</t>
  </si>
  <si>
    <t>Средство с дезинфицирующим эффектом AquaDin 1000 мл в дозаторах</t>
  </si>
  <si>
    <t>https://him-auto.ru/dezinfekciya-oborudovaniya-stancii-i-rashodnye-materialy/sredstvo-s-dezinficiruyushchim-ehffektom-aquadin-1000-ml-v-dozatorah/</t>
  </si>
  <si>
    <t>Средство с дезинфицирующим эффектом AquaDin 10л</t>
  </si>
  <si>
    <t>https://him-auto.ru/dezinfekciya-oborudovaniya-stancii-i-rashodnye-materialy/sredstvo-s-dezinficiruyushchim-ehffektom-aquadin-10l/</t>
  </si>
  <si>
    <t>SMP-1</t>
  </si>
  <si>
    <t>Стационарный моющий пост SMP-1</t>
  </si>
  <si>
    <t>https://him-auto.ru/dezinfekciya-oborudovaniya-stancii-i-rashodnye-materialy/stacionarnyj-moyushchij-post-smp-1/</t>
  </si>
  <si>
    <t>SMP-2</t>
  </si>
  <si>
    <t>Стационарный моющий пост SMP-2</t>
  </si>
  <si>
    <t>https://him-auto.ru/dezinfekciya-oborudovaniya-stancii-i-rashodnye-materialy/stacionarnyj-moyushchij-post-smp-2/</t>
  </si>
  <si>
    <t>SMP-3</t>
  </si>
  <si>
    <t>Стационарный моющий пост SMP-3</t>
  </si>
  <si>
    <t>https://him-auto.ru/dezinfekciya-oborudovaniya-stancii-i-rashodnye-materialy/stacionarnyj-moyushchij-post-smp-3/</t>
  </si>
  <si>
    <t>SMP-4</t>
  </si>
  <si>
    <t>Стационарный моющий пост SMP-4</t>
  </si>
  <si>
    <t>https://him-auto.ru/dezinfekciya-oborudovaniya-stancii-i-rashodnye-materialy/stacionarnyj-moyushchij-post-smp-4/</t>
  </si>
  <si>
    <t>SMP-5</t>
  </si>
  <si>
    <t>Стационарный моющий пост SMP-5</t>
  </si>
  <si>
    <t>https://him-auto.ru/dezinfekciya-oborudovaniya-stancii-i-rashodnye-materialy/stacionarnyj-moyushchij-post-smp-5/</t>
  </si>
  <si>
    <t>SMP-6</t>
  </si>
  <si>
    <t>Стационарный моющий пост SMP-6</t>
  </si>
  <si>
    <t>https://him-auto.ru/dezinfekciya-oborudovaniya-stancii-i-rashodnye-materialy/stacionarnyj-moyushchij-post-smp-6/</t>
  </si>
  <si>
    <t>SMP-7</t>
  </si>
  <si>
    <t>Стационарный моющий пост SMP-7</t>
  </si>
  <si>
    <t>https://him-auto.ru/dezinfekciya-oborudovaniya-stancii-i-rashodnye-materialy/stacionarnyj-moyushchij-post-smp-7/</t>
  </si>
  <si>
    <t>SMP-8</t>
  </si>
  <si>
    <t>Стационарный моющий пост SMP-8</t>
  </si>
  <si>
    <t>https://him-auto.ru/dezinfekciya-oborudovaniya-stancii-i-rashodnye-materialy/stacionarnyj-moyushchij-post-smp-8/</t>
  </si>
  <si>
    <t>SMP-9</t>
  </si>
  <si>
    <t>Стационарный моющий пост SMP-9</t>
  </si>
  <si>
    <t>https://him-auto.ru/dezinfekciya-oborudovaniya-stancii-i-rashodnye-materialy/stacionarnyj-moyushchij-post-smp-9/</t>
  </si>
  <si>
    <t>SMP-VD1 38/70</t>
  </si>
  <si>
    <t>Стационарный моющий пост высокого давления SMP-VD1 33/70</t>
  </si>
  <si>
    <t>https://him-auto.ru/dezinfekciya-oborudovaniya-stancii-i-rashodnye-materialy/stacionarnyj-moyushchij-post-vysokogo-davleniya-smp-vd1-3370/</t>
  </si>
  <si>
    <t>SMP-VD1-21/150</t>
  </si>
  <si>
    <t>Стационарный моющий пост высокого давления SMP-VD1-21/150</t>
  </si>
  <si>
    <t>https://him-auto.ru/dezinfekciya-oborudovaniya-stancii-i-rashodnye-materialy/stacionarnyj-moyushchij-post-vysokogo-davleniya-smp-vd1-21150/</t>
  </si>
  <si>
    <t>SMP-VD1-21/150R</t>
  </si>
  <si>
    <t>Стационарный моющий пост высокого давления SMP-VD1-21/150R</t>
  </si>
  <si>
    <t>https://him-auto.ru/dezinfekciya-oborudovaniya-stancii-i-rashodnye-materialy/stacionarnyj-moyushchij-post-vysokogo-davleniya-smp-vd1-21150r/</t>
  </si>
  <si>
    <t>SMP-VD2-21/150</t>
  </si>
  <si>
    <t>Стационарный моющий пост высокого давления SMP-VD2-21/150</t>
  </si>
  <si>
    <t>https://him-auto.ru/dezinfekciya-oborudovaniya-stancii-i-rashodnye-materialy/stacionarnyj-moyushchij-post-vysokogo-davleniya-smp-vd2-21150/</t>
  </si>
  <si>
    <t>SMP-VD2-21/150R</t>
  </si>
  <si>
    <t>Стационарный моющий пост высокого давления SMP-VD2-21/150R</t>
  </si>
  <si>
    <t>https://him-auto.ru/dezinfekciya-oborudovaniya-stancii-i-rashodnye-materialy/stacionarnyj-moyushchij-post-vysokogo-davleniya-smp-vd2-21150r/</t>
  </si>
  <si>
    <t>SMP-VD1 15/60</t>
  </si>
  <si>
    <t>Стационарный моющий пост высокого давления на два средства SMP-VD1 15/60</t>
  </si>
  <si>
    <t>https://him-auto.ru/dezinfekciya-oborudovaniya-stancii-i-rashodnye-materialy/stacionarnyj-moyushchij-post-vysokogo-davleniya-na-dva-sredstva-smp-vd1-1560/</t>
  </si>
  <si>
    <t>78000140</t>
  </si>
  <si>
    <t>Стеллаж ELR 5 для хранения и сушки сапог на 5 пары</t>
  </si>
  <si>
    <t>https://him-auto.ru/dezinfekciya-oborudovaniya-stancii-i-rashodnye-materialy/stellazh-elr-5-dlya-hraneniya-i-sushki-sapog-na-5-pary/</t>
  </si>
  <si>
    <t>78000146</t>
  </si>
  <si>
    <t>Стеллаж для хранения обуви ELR-20</t>
  </si>
  <si>
    <t>https://him-auto.ru/dezinfekciya-oborudovaniya-stancii-i-rashodnye-materialy/stellazh-dlya-hraneniya-obuvi-elr-20/</t>
  </si>
  <si>
    <t>78002285</t>
  </si>
  <si>
    <t>Стерилизатор ножей HL-MB H010</t>
  </si>
  <si>
    <t>https://him-auto.ru/dezinfekciya-oborudovaniya-stancii-i-rashodnye-materialy/sterilizator-nozhej-hl-mb-h010/</t>
  </si>
  <si>
    <t>PDIBC</t>
  </si>
  <si>
    <t>Стойка PDIBC 987х1761 из нержавеющей стали в сборе</t>
  </si>
  <si>
    <t>https://him-auto.ru/dezinfekciya-oborudovaniya-stancii-i-rashodnye-materialy/stojka-pdibc-987h1761-iz-nerzhaveyushchej-stali-v-sbore/</t>
  </si>
  <si>
    <t>83101350</t>
  </si>
  <si>
    <t>Таромоечная машина EKW-3500</t>
  </si>
  <si>
    <t>https://him-auto.ru/dezinfekciya-oborudovaniya-stancii-i-rashodnye-materialy/taromoechnaya-mashina-ekw-3500/</t>
  </si>
  <si>
    <t>83101650</t>
  </si>
  <si>
    <t>Таромоечная машина EKW-5000</t>
  </si>
  <si>
    <t>https://him-auto.ru/dezinfekciya-oborudovaniya-stancii-i-rashodnye-materialy/taromoechnaya-mashina-ekw-5000/</t>
  </si>
  <si>
    <t>83101850</t>
  </si>
  <si>
    <t>Таромоечная машина EKW-7000</t>
  </si>
  <si>
    <t>https://him-auto.ru/dezinfekciya-oborudovaniya-stancii-i-rashodnye-materialy/taromoechnaya-mashina-ekw-7000/</t>
  </si>
  <si>
    <t>KM-WM-200</t>
  </si>
  <si>
    <t>Таромоечная машина KM-WM-200</t>
  </si>
  <si>
    <t>https://him-auto.ru/dezinfekciya-oborudovaniya-stancii-i-rashodnye-materialy/taromoechnaya-mashina-km-wm-200/</t>
  </si>
  <si>
    <t>KM-WM-200S</t>
  </si>
  <si>
    <t>Таромоечная машина KM-WM-200S</t>
  </si>
  <si>
    <t>https://him-auto.ru/dezinfekciya-oborudovaniya-stancii-i-rashodnye-materialy/taromoechnaya-mashina-km-wm-200s/</t>
  </si>
  <si>
    <t>7007007400</t>
  </si>
  <si>
    <t>Тележка CRRC 120 2-х колесная с баком 125 л + пистолет 600 мм + 10 м шланг</t>
  </si>
  <si>
    <t>https://him-auto.ru/dezinfekciya-oborudovaniya-stancii-i-rashodnye-materialy/telezhka-crrc-120-2-h-kolesnaya-s-bakom-125-l-pistolet-600-mm-10-m-shlang/</t>
  </si>
  <si>
    <t>7007007400К+7002023000</t>
  </si>
  <si>
    <t>Тележка CRRC 120 2-х колесная с баком 125 л + пистолет 600 мм + 10 м шланг+Барабан пласт. для 50 м.</t>
  </si>
  <si>
    <t>https://him-auto.ru/dezinfekciya-oborudovaniya-stancii-i-rashodnye-materialy/telezhka-crrc-120-2-h-kolesnaya-s-bakom-125-l-pistolet-600-mm-10-m-shlangbaraban-plast-dlya-50-m/</t>
  </si>
  <si>
    <t>7007007300</t>
  </si>
  <si>
    <t>Тележка CRRC 81 ECO 2-х колесная с баком 80 л, 10 метров шланг 8х14 пистолет 600 мм</t>
  </si>
  <si>
    <t>https://him-auto.ru/dezinfekciya-oborudovaniya-stancii-i-rashodnye-materialy/telezhka-crrc-81-eco-2-h-kolesnaya-s-bakom-80-l-10-metrov-shlang-8h14-pistolet-600-mm/</t>
  </si>
  <si>
    <t>7007007300К+7002039400</t>
  </si>
  <si>
    <t>Тележка CRRC 81 ECO 2-х колесная с баком 80 л, барабан пласт. для рукава 50 м. с пистолет 600 мм</t>
  </si>
  <si>
    <t>https://him-auto.ru/dezinfekciya-oborudovaniya-stancii-i-rashodnye-materialy/telezhka-crrc-81-eco-2-h-kolesnaya-s-bakom-80-l-baraban-plast-dlya-rukava-50-m-s-pistolet-600-mm/</t>
  </si>
  <si>
    <t>7007007300+</t>
  </si>
  <si>
    <t>Тележка CRRC 81 ECO 2-х колесная с баком 80 л, с барабаном и шлангом 50 м. пистолет 600 мм</t>
  </si>
  <si>
    <t>https://him-auto.ru/dezinfekciya-oborudovaniya-stancii-i-rashodnye-materialy/telezhka-crrc-81-eco-2-h-kolesnaya-s-bakom-80-l-s-barabanom-i-shlangom-50-m-pistolet-600-mm/</t>
  </si>
  <si>
    <t>21901082CAR</t>
  </si>
  <si>
    <t>Тележка для распылителя ELETTRO-15 / CPC 25</t>
  </si>
  <si>
    <t>https://him-auto.ru/dezinfekciya-oborudovaniya-stancii-i-rashodnye-materialy/telezhka-dlya-raspylitelya-elettro-15-cpc-25/</t>
  </si>
  <si>
    <t>2192017CAR</t>
  </si>
  <si>
    <t>Тележка для распылителя ELETTRO-16</t>
  </si>
  <si>
    <t>https://him-auto.ru/dezinfekciya-oborudovaniya-stancii-i-rashodnye-materialy/telezhka-dlya-raspylitelya-elettro-16/</t>
  </si>
  <si>
    <t>7002036800</t>
  </si>
  <si>
    <t>Тележка наматывателя шланга 100 м с барабаном и шлангом 100 м Ø10 x 16 с пистолетом и соед. шлангом</t>
  </si>
  <si>
    <t>https://him-auto.ru/dezinfekciya-oborudovaniya-stancii-i-rashodnye-materialy/telezhka-namatyvatelya-shlanga-100-m-s-barabanom-i-shlangom-100-m-ø10-x-16-s-pistoletom-i-soed-shlangom/</t>
  </si>
  <si>
    <t>75900263</t>
  </si>
  <si>
    <t>Трубка для нанесения дезинфекции (красная) без форсунки</t>
  </si>
  <si>
    <t>https://him-auto.ru/dezinfekciya-oborudovaniya-stancii-i-rashodnye-materialy/trubka-dlya-naneseniya-dezinfekcii-krasnaya-bez-forsunki/</t>
  </si>
  <si>
    <t>75900264</t>
  </si>
  <si>
    <t>Трубка для нанесения пены с форсункой и брс ниппелем (белая)</t>
  </si>
  <si>
    <t>https://him-auto.ru/dezinfekciya-oborudovaniya-stancii-i-rashodnye-materialy/trubka-dlya-naneseniya-peny-s-forsunkoj-i-brs-nippelem-belaya/</t>
  </si>
  <si>
    <t>75900262</t>
  </si>
  <si>
    <t>Трубка для смыва с брс ниппелем (синяя) выход 1/4г</t>
  </si>
  <si>
    <t>https://him-auto.ru/dezinfekciya-oborudovaniya-stancii-i-rashodnye-materialy/trubka-dlya-smyva-s-brs-nippelem-sinyaya-vyhod-14g/</t>
  </si>
  <si>
    <t>KLY-MP200-03-0100-019</t>
  </si>
  <si>
    <t>Турбина для моечной головки KLY-MP200-03-0100-019</t>
  </si>
  <si>
    <t>https://him-auto.ru/dezinfekciya-oborudovaniya-stancii-i-rashodnye-materialy/turbina-dlya-moechnoj-golovki-kly-mp200-03-0100-019/</t>
  </si>
  <si>
    <t>FFA010-0011</t>
  </si>
  <si>
    <t>Универсальный гель для сантехнического оборудования Aqua San 10л</t>
  </si>
  <si>
    <t>https://him-auto.ru/dezinfekciya-oborudovaniya-stancii-i-rashodnye-materialy/universalnyj-gel-dlya-santehnicheskogo-oborudovaniya-aqua-san-10l/</t>
  </si>
  <si>
    <t>FFA001-0011</t>
  </si>
  <si>
    <t>Универсальный гель для сантехнического оборудования Aqua San 1л</t>
  </si>
  <si>
    <t>https://him-auto.ru/dezinfekciya-oborudovaniya-stancii-i-rashodnye-materialy/universalnyj-gel-dlya-santehnicheskogo-oborudovaniya-aqua-san-1l/</t>
  </si>
  <si>
    <t>FFA005-0011</t>
  </si>
  <si>
    <t>Универсальный гель для сантехнического оборудования Aqua San 5л</t>
  </si>
  <si>
    <t>https://him-auto.ru/dezinfekciya-oborudovaniya-stancii-i-rashodnye-materialy/universalnyj-gel-dlya-santehnicheskogo-oborudovaniya-aqua-san-5l/</t>
  </si>
  <si>
    <t>78001295</t>
  </si>
  <si>
    <t>Универсальный диспенсер, нерж., 20 л</t>
  </si>
  <si>
    <t>https://him-auto.ru/dezinfekciya-oborudovaniya-stancii-i-rashodnye-materialy/universalnyj-dispenser-nerzh-20-l/</t>
  </si>
  <si>
    <t>FFC005-0007</t>
  </si>
  <si>
    <t>Универсальный очиститель Aqua Uni - 5л</t>
  </si>
  <si>
    <t>https://him-auto.ru/dezinfekciya-oborudovaniya-stancii-i-rashodnye-materialy/universalnyj-ochistitel-aqua-uni-5l/</t>
  </si>
  <si>
    <t>KES4 142/150 85С</t>
  </si>
  <si>
    <t>Установка 142л/мин 150 бар 85 С с подачей 2-х моющих средств + насос для мойки люков.</t>
  </si>
  <si>
    <t>https://him-auto.ru/dezinfekciya-oborudovaniya-stancii-i-rashodnye-materialy/ustanovka-142lmin-150-bar-85-s-s-podachej-2-h-moyushchih-sredstv-nasos-dlya-mojki-lyukov/</t>
  </si>
  <si>
    <t>KES2 42/150</t>
  </si>
  <si>
    <t>Установка 2 насоса 42 л/мин 150 бар с подачей 2-х моющих средств</t>
  </si>
  <si>
    <t>https://him-auto.ru/dezinfekciya-oborudovaniya-stancii-i-rashodnye-materialy/ustanovka-2-nasosa-42-lmin-150-bar-s-podachej-2-h-moyushchih-sredstv/</t>
  </si>
  <si>
    <t>KES2 45/150</t>
  </si>
  <si>
    <t>Установка 2 насоса 45 л/мин 150 бар с подачей 2-х моющих средств + насос для мойки люков.</t>
  </si>
  <si>
    <t>https://him-auto.ru/dezinfekciya-oborudovaniya-stancii-i-rashodnye-materialy/ustanovka-2-nasosa-45-lmin-150-bar-s-podachej-2-h-moyushchih-sredstv-nasos-dlya-mojki-lyukov/</t>
  </si>
  <si>
    <t>KES3 60/150 85С</t>
  </si>
  <si>
    <t>Установка 2 насоса 60 л/мин 150 бар 85 С с подачей 2-х моющих средств + насос для мойки люков.</t>
  </si>
  <si>
    <t>https://him-auto.ru/dezinfekciya-oborudovaniya-stancii-i-rashodnye-materialy/ustanovka-2-nasosa-60-lmin-150-bar-85-s-s-podachej-2-h-moyushchih-sredstv-nasos-dlya-mojki-lyukov/</t>
  </si>
  <si>
    <t>KES2 66/230</t>
  </si>
  <si>
    <t>Установка 2 насоса 66 л/мин 230 бар 30 кВт на раме нерж. на 2 оператора. с автом.</t>
  </si>
  <si>
    <t>https://him-auto.ru/dezinfekciya-oborudovaniya-stancii-i-rashodnye-materialy/ustanovka-2-nasosa-66-lmin-230-bar-30-kvt-na-rame-nerzh-na-2-operatora-s-avtom/</t>
  </si>
  <si>
    <t>KES2 85/150 85С</t>
  </si>
  <si>
    <t>Установка 2 насоса 85 л/мин 150 бар 85 С с подачей 2-х моющих средств + насос для мойки люков</t>
  </si>
  <si>
    <t>https://him-auto.ru/dezinfekciya-oborudovaniya-stancii-i-rashodnye-materialy/ustanovka-2-nasosa-85-lmin-150-bar-85-s-s-podachej-2-h-moyushchih-sredstv-nasos-dlya-mojki-lyukov/</t>
  </si>
  <si>
    <t>KES2 85/150</t>
  </si>
  <si>
    <t>Установка 2 насоса 85 л/мин 150 бар с подачей 2-х моющих средств с пультом управления</t>
  </si>
  <si>
    <t>https://him-auto.ru/dezinfekciya-oborudovaniya-stancii-i-rashodnye-materialy/ustanovka-2-nasosa-85-lmin-150-bar-s-podachej-2-h-moyushchih-sredstv-s-pultom-upravleniya/</t>
  </si>
  <si>
    <t>KES3 100/150 85C SP</t>
  </si>
  <si>
    <t>Установка 3 насоса 100 л/мин 150 бар 85 С с подачей 2-х моющих средств + насос для мойки люков</t>
  </si>
  <si>
    <t>https://him-auto.ru/dezinfekciya-oborudovaniya-stancii-i-rashodnye-materialy/ustanovka-3-nasosa-100-lmin-150-bar-85-s-s-podachej-2-h-moyushchih-sredstv-nasos-dlya-mojki-lyukov/</t>
  </si>
  <si>
    <t>KES3 115/230</t>
  </si>
  <si>
    <t>Установка 3 насоса 115 л/мин 230 бар с пультом управления 45 кВт</t>
  </si>
  <si>
    <t>https://him-auto.ru/dezinfekciya-oborudovaniya-stancii-i-rashodnye-materialy/ustanovka-3-nasosa-115-lmin-230-bar-s-pultom-upravleniya-45-kvt/</t>
  </si>
  <si>
    <t>KESTW 33/230</t>
  </si>
  <si>
    <t>Установка 33/230 с эл. двигателем 380 В 15 кВт на раме нерж.</t>
  </si>
  <si>
    <t>https://him-auto.ru/dezinfekciya-oborudovaniya-stancii-i-rashodnye-materialy/ustanovka-33230-s-ehl-dvigatelem-380-v-15-kvt-na-rame-nerzh/</t>
  </si>
  <si>
    <t>KES1 42/150</t>
  </si>
  <si>
    <t>Установка 42 л/мин 150 бар 85 С с подачей моющих средств с пультом управления</t>
  </si>
  <si>
    <t>https://him-auto.ru/dezinfekciya-oborudovaniya-stancii-i-rashodnye-materialy/ustanovka-42-lmin-150-bar-85-s-s-podachej-moyushchih-sredstv-s-pultom-upravleniya/</t>
  </si>
  <si>
    <t>KESTW 42/200</t>
  </si>
  <si>
    <t>Установка 42/200 с эл. двигателем 380 В 15 кВт на раме</t>
  </si>
  <si>
    <t>https://him-auto.ru/dezinfekciya-oborudovaniya-stancii-i-rashodnye-materialy/ustanovka-42200-s-ehl-dvigatelem-380-v-15-kvt-na-rame/</t>
  </si>
  <si>
    <t>KES 120/20</t>
  </si>
  <si>
    <t>Установка автоматической мойки конвейерных лент KES 120/20</t>
  </si>
  <si>
    <t>https://him-auto.ru/dezinfekciya-oborudovaniya-stancii-i-rashodnye-materialy/ustanovka-avtomaticheskoj-mojki-konvejernyh-lent-kes-12020/</t>
  </si>
  <si>
    <t>KES 180/20</t>
  </si>
  <si>
    <t>Установка автоматической мойки конвейерных лент KES 180/20</t>
  </si>
  <si>
    <t>https://him-auto.ru/dezinfekciya-oborudovaniya-stancii-i-rashodnye-materialy/ustanovka-avtomaticheskoj-mojki-konvejernyh-lent-kes-18020/</t>
  </si>
  <si>
    <t>KES 30/20</t>
  </si>
  <si>
    <t>Установка автоматической мойки конвейерных лент KES 30/20</t>
  </si>
  <si>
    <t>https://him-auto.ru/dezinfekciya-oborudovaniya-stancii-i-rashodnye-materialy/ustanovka-avtomaticheskoj-mojki-konvejernyh-lent-kes-3020/</t>
  </si>
  <si>
    <t>KES 60/20</t>
  </si>
  <si>
    <t>Установка автоматической мойки конвейерных лент KES 60/20</t>
  </si>
  <si>
    <t>https://him-auto.ru/dezinfekciya-oborudovaniya-stancii-i-rashodnye-materialy/ustanovka-avtomaticheskoj-mojki-konvejernyh-lent-kes-6020/</t>
  </si>
  <si>
    <t>KES 90/20</t>
  </si>
  <si>
    <t>Установка автоматической мойки конвейерных лент KES 90/20</t>
  </si>
  <si>
    <t>https://him-auto.ru/dezinfekciya-oborudovaniya-stancii-i-rashodnye-materialy/ustanovka-avtomaticheskoj-mojki-konvejernyh-lent-kes-9020/</t>
  </si>
  <si>
    <t>83604019</t>
  </si>
  <si>
    <t>Установка для дезинфекции CD-Q 6E (цена по запросу)</t>
  </si>
  <si>
    <t>https://him-auto.ru/dezinfekciya-oborudovaniya-stancii-i-rashodnye-materialy/ustanovka-dlya-dezinfekcii-cd-q-6e-cena-po-zaprosu/</t>
  </si>
  <si>
    <t>83604018 (83604015)</t>
  </si>
  <si>
    <t>Установка для пенообработки CF-Q 6E</t>
  </si>
  <si>
    <t>https://him-auto.ru/dezinfekciya-oborudovaniya-stancii-i-rashodnye-materialy/ustanovka-dlya-penoobrabotki-cf-q-6e/</t>
  </si>
  <si>
    <t>83601020</t>
  </si>
  <si>
    <t>Установка для пенообработки и дезинфекции CFD-Q 64E</t>
  </si>
  <si>
    <t>https://him-auto.ru/dezinfekciya-oborudovaniya-stancii-i-rashodnye-materialy/ustanovka-dlya-penoobrabotki-i-dezinfekcii-cfd-q-64e/</t>
  </si>
  <si>
    <t>83206000</t>
  </si>
  <si>
    <t>Устройства очистки подошв и верхней части обуви EDLW</t>
  </si>
  <si>
    <t>https://him-auto.ru/dezinfekciya-oborudovaniya-stancii-i-rashodnye-materialy/ustrojstva-ochistki-podoshv-i-verhnej-chasti-obuvi-edlw/</t>
  </si>
  <si>
    <t>83206050</t>
  </si>
  <si>
    <t>Устройства очистки подошв и верхней части обуви EZSW</t>
  </si>
  <si>
    <t>https://him-auto.ru/dezinfekciya-oborudovaniya-stancii-i-rashodnye-materialy/ustrojstva-ochistki-podoshv-i-verhnej-chasti-obuvi-ezsw/</t>
  </si>
  <si>
    <t>KLY-MP200-03-0100-020</t>
  </si>
  <si>
    <t>Фильтр для моечной головки KLY-MP200-03-0100-020</t>
  </si>
  <si>
    <t>https://him-auto.ru/dezinfekciya-oborudovaniya-stancii-i-rashodnye-materialy/filtr-dlya-moechnoj-golovki-kly-mp200-03-0100-020/</t>
  </si>
  <si>
    <t>KLY-MP200-03-0200-001</t>
  </si>
  <si>
    <t>Форсункодержатель для моечной головки KLY-MP200-03-0200-001</t>
  </si>
  <si>
    <t>https://him-auto.ru/dezinfekciya-oborudovaniya-stancii-i-rashodnye-materialy/forsunkoderzhatel-dlya-moechnoj-golovki-kly-mp200-03-0200-001/</t>
  </si>
  <si>
    <t>75900099-1</t>
  </si>
  <si>
    <t>Шаровый обрезиненный кран с БРС байонетом</t>
  </si>
  <si>
    <t>https://him-auto.ru/dezinfekciya-oborudovaniya-stancii-i-rashodnye-materialy/sharovyj-obrezinennyj-kran-s-brs-bajonetom/</t>
  </si>
  <si>
    <t>KLY-MP200-03-0100-012</t>
  </si>
  <si>
    <t>Шестерня для моечной головки KLY-MP200-03-0100-012</t>
  </si>
  <si>
    <t>https://him-auto.ru/dezinfekciya-oborudovaniya-stancii-i-rashodnye-materialy/shesternya-dlya-moechnoj-golovki-kly-mp200-03-0100-012/</t>
  </si>
  <si>
    <t>30256</t>
  </si>
  <si>
    <t>Шланг 2SC DN 10 красный 500 бар +150 °C</t>
  </si>
  <si>
    <t>https://him-auto.ru/dezinfekciya-oborudovaniya-stancii-i-rashodnye-materialy/shlang-2sc-dn-10-krasnyj-500-bar-150-°c/</t>
  </si>
  <si>
    <t>TUBO61 3/4</t>
  </si>
  <si>
    <t>Шланг 61 ¾” 19X28 мм гибкий пищевой, армированный капроновой нитью, пластик, 40 бар 40°C</t>
  </si>
  <si>
    <t>https://him-auto.ru/dezinfekciya-oborudovaniya-stancii-i-rashodnye-materialy/shlang-61-¾”-19x28-mm-gibkij-pishchevoj-armirovannyj-kapronovoj-nityu-plastik-40-bar-40°c/</t>
  </si>
  <si>
    <t>TUBO711/2 100</t>
  </si>
  <si>
    <t>Шланг 71 1/2” 13x22мм гибкий высокого давления, армированный капроновой нитью, пластик, 80 бар 80°C</t>
  </si>
  <si>
    <t>https://him-auto.ru/dezinfekciya-oborudovaniya-stancii-i-rashodnye-materialy/shlang-71-12”-13x22mm-gibkij-vysokogo-davleniya-armirovannyj-kapronovoj-nityu-plastik-80-bar-80°c/</t>
  </si>
  <si>
    <t>30420</t>
  </si>
  <si>
    <t>Шланг высокого давления 1SN4 5/32' 300 бар 150 С</t>
  </si>
  <si>
    <t>https://him-auto.ru/dezinfekciya-oborudovaniya-stancii-i-rashodnye-materialy/shlang-vysokogo-davleniya-1sn4-532-300-bar-150-s/</t>
  </si>
  <si>
    <t>302551</t>
  </si>
  <si>
    <t>Шланг высокого давления 2SN8 5/16 600 бар 150 С</t>
  </si>
  <si>
    <t>https://him-auto.ru/dezinfekciya-oborudovaniya-stancii-i-rashodnye-materialy/shlang-vysokogo-davleniya-2sn8-516-600-bar-150-s/</t>
  </si>
  <si>
    <t>30095С</t>
  </si>
  <si>
    <t>Шланг высокого давления синий AQUAJET 1SN 1/4”WP 225 bar -40°C-+160°C</t>
  </si>
  <si>
    <t>https://him-auto.ru/dezinfekciya-oborudovaniya-stancii-i-rashodnye-materialy/shlang-vysokogo-davleniya-sinij-aquajet-1sn-14”wp-225-bar-40°c-160°c/</t>
  </si>
  <si>
    <t>30095</t>
  </si>
  <si>
    <t>Шланг высокого давления черный гладкий flexy 1SС DN6 300 бар +100 °C</t>
  </si>
  <si>
    <t>https://him-auto.ru/dezinfekciya-oborudovaniya-stancii-i-rashodnye-materialy/shlang-vysokogo-davleniya-chernyj-gladkij-flexy-1ss-dn6-300-bar-100-°c/</t>
  </si>
  <si>
    <t>12.AF2000.GH CR</t>
  </si>
  <si>
    <t>Шланг пищевой AQUAFOAM, 20 м  DN 12 – WP 50 бар 165 °C, с фитингами из нерж. (Г-Ш)</t>
  </si>
  <si>
    <t>https://him-auto.ru/dezinfekciya-oborudovaniya-stancii-i-rashodnye-materialy/shlang-pishchevoj-aquafoam-20-m-dn-12-–-wp-50-bar-165-°c-s-fitingami-iz-nerzh-g-sh/</t>
  </si>
  <si>
    <t>30245</t>
  </si>
  <si>
    <t>Шланг пищевой синий 1SC10 3/8 250 бар 150 °C</t>
  </si>
  <si>
    <t>https://him-auto.ru/dezinfekciya-oborudovaniya-stancii-i-rashodnye-materialy/shlang-pishchevoj-sinij-1sc10-38-250-bar-150-°c/</t>
  </si>
  <si>
    <t>30290.00</t>
  </si>
  <si>
    <t>Шланг пищевой синий 1SN12, 180 бар, 150 гр. С</t>
  </si>
  <si>
    <t>https://him-auto.ru/dezinfekciya-oborudovaniya-stancii-i-rashodnye-materialy/shlang-pishchevoj-sinij-1sn12-180-bar-150-gr-s/</t>
  </si>
  <si>
    <t>3029014028</t>
  </si>
  <si>
    <t>Шланг пищевой синий 1SN12, 250 бар, 150 °C, AQUAJET</t>
  </si>
  <si>
    <t>https://him-auto.ru/dezinfekciya-oborudovaniya-stancii-i-rashodnye-materialy/shlang-pishchevoj-sinij-1sn12-250-bar-150-°c-aquajet/</t>
  </si>
  <si>
    <t>30295</t>
  </si>
  <si>
    <t>Шланг пищевой синий 2SN12, 300 бар, 150°C, AQUASTRONG</t>
  </si>
  <si>
    <t>https://him-auto.ru/dezinfekciya-oborudovaniya-stancii-i-rashodnye-materialy/shlang-pishchevoj-sinij-2sn12-300-bar-150°c-aquastrong/</t>
  </si>
  <si>
    <t>30205.00</t>
  </si>
  <si>
    <t>Шланг пищевой синий 2SС8, 400 бар, 150 °C</t>
  </si>
  <si>
    <t>https://him-auto.ru/dezinfekciya-oborudovaniya-stancii-i-rashodnye-materialy/shlang-pishchevoj-sinij-2ss8-400-bar-150-°c/</t>
  </si>
  <si>
    <t>3029014028C</t>
  </si>
  <si>
    <t>Шланг пищевой синий AQUAJET 1SN 1/2” WP 180 bar -40°C-+160°C</t>
  </si>
  <si>
    <t>https://him-auto.ru/dezinfekciya-oborudovaniya-stancii-i-rashodnye-materialy/shlang-pishchevoj-sinij-aquajet-1sn-12”-wp-180-bar-40°c-160°c/</t>
  </si>
  <si>
    <t>30205.00С</t>
  </si>
  <si>
    <t>Шланг пищевой синий AQUASTRONG 2SN 5/16” WP 400 bar -40°C-+160°C</t>
  </si>
  <si>
    <t>https://him-auto.ru/dezinfekciya-oborudovaniya-stancii-i-rashodnye-materialy/shlang-pishchevoj-sinij-aquastrong-2sn-516”-wp-400-bar-40°c-160°c/</t>
  </si>
  <si>
    <t>3037014028</t>
  </si>
  <si>
    <t>Шланг синий 5-ти слойный PVC, высокопрочный DN12, 50 бар, 70 °C, AQUAFOOD blufood</t>
  </si>
  <si>
    <t>https://him-auto.ru/dezinfekciya-oborudovaniya-stancii-i-rashodnye-materialy/shlang-sinij-5-ti-slojnyj-pvc-vysokoprochnyj-dn12-50-bar-70-°c-aquafood-blufood/</t>
  </si>
  <si>
    <t>30370</t>
  </si>
  <si>
    <t>Шланг синий 5-ти слойный PVC, высокопрочный DN12, 50 бар, 70 °C, blufood</t>
  </si>
  <si>
    <t>https://him-auto.ru/dezinfekciya-oborudovaniya-stancii-i-rashodnye-materialy/shlang-sinij-5-ti-slojnyj-pvc-vysokoprochnyj-dn12-50-bar-70-°c-blufood/</t>
  </si>
  <si>
    <t>3036016087C120</t>
  </si>
  <si>
    <t>Шланг синий обрезиненный для пищевой промышленности AQUAFOAM DN 12 – WP 50 бар 165 °C</t>
  </si>
  <si>
    <t>https://him-auto.ru/dezinfekciya-oborudovaniya-stancii-i-rashodnye-materialy/shlang-sinij-obrezinennyj-dlya-pishchevoj-promyshlennosti-aquafoam-dn-12-–-wp-50-bar-165-°c/</t>
  </si>
  <si>
    <t>3036016087C</t>
  </si>
  <si>
    <t>Шланг синий обрезиненный для пищевой промышленности AQUAFOAM DN 12 – WP 80 бар 165 °C</t>
  </si>
  <si>
    <t>https://him-auto.ru/dezinfekciya-oborudovaniya-stancii-i-rashodnye-materialy/shlang-sinij-obrezinennyj-dlya-pishchevoj-promyshlennosti-aquafoam-dn-12-–-wp-80-bar-165-°c/</t>
  </si>
  <si>
    <t>3036016087</t>
  </si>
  <si>
    <t>Шланг синий обрезиненный для пищевой промышленности DN12, 80 бар, 150 °C, AQUAFOAM Foodjet</t>
  </si>
  <si>
    <t>https://him-auto.ru/dezinfekciya-oborudovaniya-stancii-i-rashodnye-materialy/shlang-sinij-obrezinennyj-dlya-pishchevoj-promyshlennosti-dn12-80-bar-150-°c-aquafoam-foodjet/</t>
  </si>
  <si>
    <t>30360ECO</t>
  </si>
  <si>
    <t>https://him-auto.ru/dezinfekciya-oborudovaniya-stancii-i-rashodnye-materialy/shlang-sinij-obrezinennyj-dlya-pishchevoj-promyshlennosti-dn12-80-bar-150-°c-aquafoam-foodjet/?sku=155816</t>
  </si>
  <si>
    <t>30360</t>
  </si>
  <si>
    <t>Шланг синий обрезиненный для пищевой промышленности DN12, 80 бар, 150 °C, Foodjet</t>
  </si>
  <si>
    <t>https://him-auto.ru/dezinfekciya-oborudovaniya-stancii-i-rashodnye-materialy/shlang-sinij-obrezinennyj-dlya-pishchevoj-promyshlennosti-dn12-80-bar-150-°c-foodjet/</t>
  </si>
  <si>
    <t>DNC010-0016</t>
  </si>
  <si>
    <t>Щелочное не пенное моющее средство Aqua Alko (2) - 10л</t>
  </si>
  <si>
    <t>https://him-auto.ru/dezinfekciya-oborudovaniya-stancii-i-rashodnye-materialy/shchelochnoe-ne-pennoe-moyushchee-sredstvo-aqua-alko-2-10l/</t>
  </si>
  <si>
    <t>DNC020-0016</t>
  </si>
  <si>
    <t>Щелочное не пенное моющее средство Aqua Alko (2) - 20л</t>
  </si>
  <si>
    <t>https://him-auto.ru/dezinfekciya-oborudovaniya-stancii-i-rashodnye-materialy/shchelochnoe-ne-pennoe-moyushchee-sredstvo-aqua-alko-2-20l/</t>
  </si>
  <si>
    <t>DNC005-001</t>
  </si>
  <si>
    <t>Щелочное не пенное моющее средство Aqua Alko (2) - 5л</t>
  </si>
  <si>
    <t>https://him-auto.ru/dezinfekciya-oborudovaniya-stancii-i-rashodnye-materialy/shchelochnoe-ne-pennoe-moyushchee-sredstvo-aqua-alko-2-5l/</t>
  </si>
  <si>
    <t>FNC010-0010</t>
  </si>
  <si>
    <t>Щелочное не пенное моющее средство Aqua Alko- 10л</t>
  </si>
  <si>
    <t>https://him-auto.ru/dezinfekciya-oborudovaniya-stancii-i-rashodnye-materialy/shchelochnoe-ne-pennoe-moyushchee-sredstvo-aqua-alko-10l/</t>
  </si>
  <si>
    <t>FNC020-0010</t>
  </si>
  <si>
    <t>Щелочное не пенное моющее средство Aqua Alko- 20л</t>
  </si>
  <si>
    <t>https://him-auto.ru/dezinfekciya-oborudovaniya-stancii-i-rashodnye-materialy/shchelochnoe-ne-pennoe-moyushchee-sredstvo-aqua-alko-20l/</t>
  </si>
  <si>
    <t>FNC005-0010</t>
  </si>
  <si>
    <t>Щелочное не пенное моющее средство Aqua Alko- 5л</t>
  </si>
  <si>
    <t>https://him-auto.ru/dezinfekciya-oborudovaniya-stancii-i-rashodnye-materialy/shchelochnoe-ne-pennoe-moyushchee-sredstvo-aqua-alko-5l/</t>
  </si>
  <si>
    <t>DNC020-0002</t>
  </si>
  <si>
    <t>Щелочное не пенное моющее средство с хлором Aqua Chlor 20л</t>
  </si>
  <si>
    <t>https://him-auto.ru/dezinfekciya-oborudovaniya-stancii-i-rashodnye-materialy/shchelochnoe-ne-pennoe-moyushchee-sredstvo-s-hlorom-aqua-chlor-20l/</t>
  </si>
  <si>
    <t>DNC010-0002</t>
  </si>
  <si>
    <t>Щелочное не пенное моющее средство с хлором Aqua Chlor- 10л</t>
  </si>
  <si>
    <t>https://him-auto.ru/dezinfekciya-oborudovaniya-stancii-i-rashodnye-materialy/shchelochnoe-ne-pennoe-moyushchee-sredstvo-s-hlorom-aqua-chlor-10l/</t>
  </si>
  <si>
    <t>DNC005-0002</t>
  </si>
  <si>
    <t>Щелочное не пенное моющее средство с хлором Aqua Chlor- 5л</t>
  </si>
  <si>
    <t>https://him-auto.ru/dezinfekciya-oborudovaniya-stancii-i-rashodnye-materialy/shchelochnoe-ne-pennoe-moyushchee-sredstvo-s-hlorom-aqua-chlor-5l/</t>
  </si>
  <si>
    <t>DFC010-0017</t>
  </si>
  <si>
    <t>Щелочное пенное моющее средство Aqua Alko-F (2) 10л</t>
  </si>
  <si>
    <t>https://him-auto.ru/dezinfekciya-oborudovaniya-stancii-i-rashodnye-materialy/shchelochnoe-pennoe-moyushchee-sredstvo-aqua-alko-f-2-10l/</t>
  </si>
  <si>
    <t>DFC020-0017</t>
  </si>
  <si>
    <t>Щелочное пенное моющее средство Aqua Alko-F (2) 20л</t>
  </si>
  <si>
    <t>https://him-auto.ru/dezinfekciya-oborudovaniya-stancii-i-rashodnye-materialy/shchelochnoe-pennoe-moyushchee-sredstvo-aqua-alko-f-2-20l/</t>
  </si>
  <si>
    <t>DFC005-0017</t>
  </si>
  <si>
    <t>Щелочное пенное моющее средство Aqua Alko-F (2) 5л</t>
  </si>
  <si>
    <t>https://him-auto.ru/dezinfekciya-oborudovaniya-stancii-i-rashodnye-materialy/shchelochnoe-pennoe-moyushchee-sredstvo-aqua-alko-f-2-5l/</t>
  </si>
  <si>
    <t>FFC010-0009</t>
  </si>
  <si>
    <t>Щелочное пенное моющее средство Aqua Alko-F 10л</t>
  </si>
  <si>
    <t>https://him-auto.ru/dezinfekciya-oborudovaniya-stancii-i-rashodnye-materialy/shchelochnoe-pennoe-moyushchee-sredstvo-aqua-alko-f-10l/</t>
  </si>
  <si>
    <t>FFC020-0009</t>
  </si>
  <si>
    <t>Щелочное пенное моющее средство Aqua Alko-F 20л</t>
  </si>
  <si>
    <t>https://him-auto.ru/dezinfekciya-oborudovaniya-stancii-i-rashodnye-materialy/shchelochnoe-pennoe-moyushchee-sredstvo-aqua-alko-f-20l/</t>
  </si>
  <si>
    <t>FFC005-0009</t>
  </si>
  <si>
    <t>Щелочное пенное моющее средство Aqua Alko-F 5л</t>
  </si>
  <si>
    <t>https://him-auto.ru/dezinfekciya-oborudovaniya-stancii-i-rashodnye-materialy/shchelochnoe-pennoe-moyushchee-sredstvo-aqua-alko-f-5l/</t>
  </si>
  <si>
    <t>FFC005-0008</t>
  </si>
  <si>
    <t>Щелочное пенное моющее средство Aqua Prom 5л</t>
  </si>
  <si>
    <t>https://him-auto.ru/dezinfekciya-oborudovaniya-stancii-i-rashodnye-materialy/shchelochnoe-pennoe-moyushchee-sredstvo-aqua-prom-5l/</t>
  </si>
  <si>
    <t>DFC010-0001</t>
  </si>
  <si>
    <t>Щелочное пенное моющее средство с хлором Aqua Chlor-F 10л (крышка с клапаном)</t>
  </si>
  <si>
    <t>https://him-auto.ru/dezinfekciya-oborudovaniya-stancii-i-rashodnye-materialy/shchelochnoe-pennoe-moyushchee-sredstvo-s-hlorom-aqua-chlor-f-10l-kryshka-s-klapanom/</t>
  </si>
  <si>
    <t>DFC020-0001</t>
  </si>
  <si>
    <t>Щелочное пенное моющее средство с хлором Aqua Chlor-F 20л (крышка с клапаном)</t>
  </si>
  <si>
    <t>https://him-auto.ru/dezinfekciya-oborudovaniya-stancii-i-rashodnye-materialy/shchelochnoe-pennoe-moyushchee-sredstvo-s-hlorom-aqua-chlor-f-20l-kryshka-s-klapanom/</t>
  </si>
  <si>
    <t>DFC005-0001</t>
  </si>
  <si>
    <t>Щелочное пенное моющее средство с хлором Aqua Chlor-F 5л (крышка с клапаном)</t>
  </si>
  <si>
    <t>https://him-auto.ru/dezinfekciya-oborudovaniya-stancii-i-rashodnye-materialy/shchelochnoe-pennoe-moyushchee-sredstvo-s-hlorom-aqua-chlor-f-5l-kryshka-s-klapanom/</t>
  </si>
  <si>
    <t>SPROT2</t>
  </si>
  <si>
    <t>Эстакада для мойки автоцистерны (с мостиками)</t>
  </si>
  <si>
    <t>https://him-auto.ru/dezinfekciya-oborudovaniya-stancii-i-rashodnye-materialy/ehstakada-dlya-mojki-avtocisterny-s-mostikami/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</si>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</sst>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dezinfekciya-oborudovaniya-stancii-i-rashodnye-materialy/aquauni-h-1l-specialnoe-sredstvo-dlya-antimikrobnoj-obrabotki-poverhnostej/" TargetMode="External"/><Relationship Id="rId_hyperlink_3" Type="http://schemas.openxmlformats.org/officeDocument/2006/relationships/hyperlink" Target="https://him-auto.ru/dezinfekciya-oborudovaniya-stancii-i-rashodnye-materialy/aquauni-h-5l-specialnoe-sredstvo-dlya-antimikrobnoj-obrabotki-poverhnostej/" TargetMode="External"/><Relationship Id="rId_hyperlink_4" Type="http://schemas.openxmlformats.org/officeDocument/2006/relationships/hyperlink" Target="https://him-auto.ru/dezinfekciya-oborudovaniya-stancii-i-rashodnye-materialy/kes-6015-ustanovka-avtomaticheskoj-mojki-konvejernyh-linij/" TargetMode="External"/><Relationship Id="rId_hyperlink_5" Type="http://schemas.openxmlformats.org/officeDocument/2006/relationships/hyperlink" Target="https://him-auto.ru/dezinfekciya-oborudovaniya-stancii-i-rashodnye-materialy/kes-22520-ustanovka-avtomaticheskoj-mojki-konvejernyh-linij-kes-9020/" TargetMode="External"/><Relationship Id="rId_hyperlink_6" Type="http://schemas.openxmlformats.org/officeDocument/2006/relationships/hyperlink" Target="https://him-auto.ru/dezinfekciya-oborudovaniya-stancii-i-rashodnye-materialy/kes-37520-ustanovka-avtomaticheskoj-mojki-konvejernyh-linij-kes-18020/" TargetMode="External"/><Relationship Id="rId_hyperlink_7" Type="http://schemas.openxmlformats.org/officeDocument/2006/relationships/hyperlink" Target="https://him-auto.ru/dezinfekciya-oborudovaniya-stancii-i-rashodnye-materialy/mpc-200-850p-modul-parovoj-ochistki-podvizhnyj/" TargetMode="External"/><Relationship Id="rId_hyperlink_8" Type="http://schemas.openxmlformats.org/officeDocument/2006/relationships/hyperlink" Target="https://him-auto.ru/dezinfekciya-oborudovaniya-stancii-i-rashodnye-materialy/swp-1000-ustanovka-dlya-ruchnoj-mojki-fartukov-i-podoshvy/" TargetMode="External"/><Relationship Id="rId_hyperlink_9" Type="http://schemas.openxmlformats.org/officeDocument/2006/relationships/hyperlink" Target="https://him-auto.ru/dezinfekciya-oborudovaniya-stancii-i-rashodnye-materialy/ubb-0003-e1ag-odnoosevaya-moyushchaya-golovka-reaktivnoe-dvizhenie-180&#176;-vverh-12-bsp-ptfe/" TargetMode="External"/><Relationship Id="rId_hyperlink_10" Type="http://schemas.openxmlformats.org/officeDocument/2006/relationships/hyperlink" Target="https://him-auto.ru/dezinfekciya-oborudovaniya-stancii-i-rashodnye-materialy/ubf-a160-b31ag-odnoosevaya-moyushchaya-golovki-reaktivnoe-dvizhenie-180&#176;-vverh-12-bsp-aisi-316l/" TargetMode="External"/><Relationship Id="rId_hyperlink_11" Type="http://schemas.openxmlformats.org/officeDocument/2006/relationships/hyperlink" Target="https://him-auto.ru/dezinfekciya-oborudovaniya-stancii-i-rashodnye-materialy/ubf-a160-b31bg-odnoosevaya-moyushchaya-golovki-reaktivnoe-dvizhenie-180&#176;-vniz-12-bsp-aisi-316l/" TargetMode="External"/><Relationship Id="rId_hyperlink_12" Type="http://schemas.openxmlformats.org/officeDocument/2006/relationships/hyperlink" Target="https://him-auto.ru/dezinfekciya-oborudovaniya-stancii-i-rashodnye-materialy/ubf-a160-d82ag-odnoosevaya-moyushchaya-golovki-reaktivnoe-dvizhenie-180&#176;-vverh-12-bsp-pvdf/" TargetMode="External"/><Relationship Id="rId_hyperlink_13" Type="http://schemas.openxmlformats.org/officeDocument/2006/relationships/hyperlink" Target="https://him-auto.ru/dezinfekciya-oborudovaniya-stancii-i-rashodnye-materialy/ubf-a160-d82bg-odnoosevaya-moyushchaya-golovki-reaktivnoe-dvizhenie-180&#176;-vniz-12-bsp-pvdf/" TargetMode="External"/><Relationship Id="rId_hyperlink_14" Type="http://schemas.openxmlformats.org/officeDocument/2006/relationships/hyperlink" Target="https://him-auto.ru/dezinfekciya-oborudovaniya-stancii-i-rashodnye-materialy/ubf-a250-b31eg-odnoosevaya-moyushchaya-golovki-reaktivnoe-dvizhenie-360&#176;-12-bsp-aisi-316l/" TargetMode="External"/><Relationship Id="rId_hyperlink_15" Type="http://schemas.openxmlformats.org/officeDocument/2006/relationships/hyperlink" Target="https://him-auto.ru/dezinfekciya-oborudovaniya-stancii-i-rashodnye-materialy/ubf-a250-d82bg-odnoosevaya-moyushchaya-golovki-reaktivnoe-dvizhenie-180&#176;-vniz-12-bsp-pvdf/" TargetMode="External"/><Relationship Id="rId_hyperlink_16" Type="http://schemas.openxmlformats.org/officeDocument/2006/relationships/hyperlink" Target="https://him-auto.ru/dezinfekciya-oborudovaniya-stancii-i-rashodnye-materialy/ubf-a250-d82eg-odnoosevaya-moyushchaya-golovki-reaktivnoe-dvizhenie-360&#176;-12-bsp-pvdf/" TargetMode="External"/><Relationship Id="rId_hyperlink_17" Type="http://schemas.openxmlformats.org/officeDocument/2006/relationships/hyperlink" Target="https://him-auto.ru/dezinfekciya-oborudovaniya-stancii-i-rashodnye-materialy/ubt-s445-b31lg-dvuhosevaya-moyushchaya-golovka-dlinnye-sopla-prinuditelnaya-peredacha-aisi-316l/" TargetMode="External"/><Relationship Id="rId_hyperlink_18" Type="http://schemas.openxmlformats.org/officeDocument/2006/relationships/hyperlink" Target="https://him-auto.ru/dezinfekciya-oborudovaniya-stancii-i-rashodnye-materialy/ubt-s445-b31sg-dvuhosevaya-moyushchaya-golovka-korotkie-sopla-prinuditelnaya-peredacha-aisi-316l/" TargetMode="External"/><Relationship Id="rId_hyperlink_19" Type="http://schemas.openxmlformats.org/officeDocument/2006/relationships/hyperlink" Target="https://him-auto.ru/dezinfekciya-oborudovaniya-stancii-i-rashodnye-materialy/ubt-s460-b31lg-dvuhosevaya-moyushchaya-golovka-dlinnye-sopla-prinuditelnaya-peredacha-aisi-316l/" TargetMode="External"/><Relationship Id="rId_hyperlink_20" Type="http://schemas.openxmlformats.org/officeDocument/2006/relationships/hyperlink" Target="https://him-auto.ru/dezinfekciya-oborudovaniya-stancii-i-rashodnye-materialy/ubt-s460-b31sg-dvuhosevaya-moyushchaya-golovka-korotkie-sopla-prinuditelnaya-peredacha-aisi-316l/" TargetMode="External"/><Relationship Id="rId_hyperlink_21" Type="http://schemas.openxmlformats.org/officeDocument/2006/relationships/hyperlink" Target="https://him-auto.ru/dezinfekciya-oborudovaniya-stancii-i-rashodnye-materialy/ubx-a40s-b31cg-odnoosevaya-moyushchaya-golovka-reaktivnoe-dvizhenie-270&#176;-vverh-12-bsp-aisi-316l/" TargetMode="External"/><Relationship Id="rId_hyperlink_22" Type="http://schemas.openxmlformats.org/officeDocument/2006/relationships/hyperlink" Target="https://him-auto.ru/dezinfekciya-oborudovaniya-stancii-i-rashodnye-materialy/avtodezpost-v-sbore-dlya-avtomaticheskoj-dezinfekcii-transporta/" TargetMode="External"/><Relationship Id="rId_hyperlink_23" Type="http://schemas.openxmlformats.org/officeDocument/2006/relationships/hyperlink" Target="https://him-auto.ru/dezinfekciya-oborudovaniya-stancii-i-rashodnye-materialy/avtodezpost-v-sbore-dlya-avtomaticheskoj-dezinfekcii-transporta-ispolnenie-vysotoj-15-metra/" TargetMode="External"/><Relationship Id="rId_hyperlink_24" Type="http://schemas.openxmlformats.org/officeDocument/2006/relationships/hyperlink" Target="https://him-auto.ru/dezinfekciya-oborudovaniya-stancii-i-rashodnye-materialy/avtodezpost-v-sbore-dlya-avtomaticheskoj-dezinfekcii-transporta-ispolnenie-vysotoj-45-metra/" TargetMode="External"/><Relationship Id="rId_hyperlink_25" Type="http://schemas.openxmlformats.org/officeDocument/2006/relationships/hyperlink" Target="https://him-auto.ru/dezinfekciya-oborudovaniya-stancii-i-rashodnye-materialy/akkumulyatornyj-ehlektricheskij-raspylitel-elettro-08l-bak-8-litrov/" TargetMode="External"/><Relationship Id="rId_hyperlink_26" Type="http://schemas.openxmlformats.org/officeDocument/2006/relationships/hyperlink" Target="https://him-auto.ru/dezinfekciya-oborudovaniya-stancii-i-rashodnye-materialy/akkumulyatornyj-ehlektricheskij-raspylitel-elettro-15l-bak-15-litrov/" TargetMode="External"/><Relationship Id="rId_hyperlink_27" Type="http://schemas.openxmlformats.org/officeDocument/2006/relationships/hyperlink" Target="https://him-auto.ru/dezinfekciya-oborudovaniya-stancii-i-rashodnye-materialy/akkumulyatornyj-ehlektricheskij-raspylitel-elettro-16-l-bak-16-litrov/" TargetMode="External"/><Relationship Id="rId_hyperlink_28" Type="http://schemas.openxmlformats.org/officeDocument/2006/relationships/hyperlink" Target="https://him-auto.ru/dezinfekciya-oborudovaniya-stancii-i-rashodnye-materialy/akkumulyatornyj-ehlektricheskij-raspylitel-elettro-16-bak-16-litrov/" TargetMode="External"/><Relationship Id="rId_hyperlink_29" Type="http://schemas.openxmlformats.org/officeDocument/2006/relationships/hyperlink" Target="https://him-auto.ru/dezinfekciya-oborudovaniya-stancii-i-rashodnye-materialy/akkumulyatornyj-ehlektricheskij-raspylitel-tb22-bak-22-l/" TargetMode="External"/><Relationship Id="rId_hyperlink_30" Type="http://schemas.openxmlformats.org/officeDocument/2006/relationships/hyperlink" Target="https://him-auto.ru/dezinfekciya-oborudovaniya-stancii-i-rashodnye-materialy/akkumulyatornyj-ehlektricheskij-raspylitel-rancevyj-kb14-bak-14-l/" TargetMode="External"/><Relationship Id="rId_hyperlink_31" Type="http://schemas.openxmlformats.org/officeDocument/2006/relationships/hyperlink" Target="https://him-auto.ru/dezinfekciya-oborudovaniya-stancii-i-rashodnye-materialy/akkumulyatornyj-ehlektricheskij-raspylitel-rancevyj-sb75-bak-75-l/" TargetMode="External"/><Relationship Id="rId_hyperlink_32" Type="http://schemas.openxmlformats.org/officeDocument/2006/relationships/hyperlink" Target="https://him-auto.ru/dezinfekciya-oborudovaniya-stancii-i-rashodnye-materialy/bazovaya-platforma-v-korpuse-kes-v0/" TargetMode="External"/><Relationship Id="rId_hyperlink_33" Type="http://schemas.openxmlformats.org/officeDocument/2006/relationships/hyperlink" Target="https://him-auto.ru/dezinfekciya-oborudovaniya-stancii-i-rashodnye-materialy/baraban-pod-100m-nerzh-nastennyj-vhod-12-g-vyhod-12-g-bez-povorotnogo-fitinga/" TargetMode="External"/><Relationship Id="rId_hyperlink_34" Type="http://schemas.openxmlformats.org/officeDocument/2006/relationships/hyperlink" Target="https://him-auto.ru/dezinfekciya-oborudovaniya-stancii-i-rashodnye-materialy/baraban-pod-100m-nerzh-nastennyj-vhod-14-g-vyhod-14-g-bez-povorotnogo-fitinga/" TargetMode="External"/><Relationship Id="rId_hyperlink_35" Type="http://schemas.openxmlformats.org/officeDocument/2006/relationships/hyperlink" Target="https://him-auto.ru/dezinfekciya-oborudovaniya-stancii-i-rashodnye-materialy/baraban-pod-50m-nerzh-nastennyj-vhod-12-g-vyhod-12-g-bez-povorotnogo-fitinga/" TargetMode="External"/><Relationship Id="rId_hyperlink_36" Type="http://schemas.openxmlformats.org/officeDocument/2006/relationships/hyperlink" Target="https://him-auto.ru/dezinfekciya-oborudovaniya-stancii-i-rashodnye-materialy/baraban-pod-50m-nerzh-nastennyj-vhod-14-g-vyhod-14-g-bez-povorotnogo-fitinga/" TargetMode="External"/><Relationship Id="rId_hyperlink_37" Type="http://schemas.openxmlformats.org/officeDocument/2006/relationships/hyperlink" Target="https://him-auto.ru/dezinfekciya-oborudovaniya-stancii-i-rashodnye-materialy/baraban-250-bar-pod-100m-rvd-dn8-na-telezhke-2-kolesa-sw-90-vhod-2215-sh-vshod-2215-sh/" TargetMode="External"/><Relationship Id="rId_hyperlink_38" Type="http://schemas.openxmlformats.org/officeDocument/2006/relationships/hyperlink" Target="https://him-auto.ru/dezinfekciya-oborudovaniya-stancii-i-rashodnye-materialy/baraban-250-bar-pod-100m-rvd-dn8-ruchnoj-nastennyj-okrashsw-90-vhod-2215-sh-vhod-2215-sh/" TargetMode="External"/><Relationship Id="rId_hyperlink_39" Type="http://schemas.openxmlformats.org/officeDocument/2006/relationships/hyperlink" Target="https://him-auto.ru/dezinfekciya-oborudovaniya-stancii-i-rashodnye-materialy/baraban-250-bar-pod-50m-rvd-dn8-ruchnoj-okrash-s-povfit-sw-90-vhod-2215-sh-vhod-2215-sh/" TargetMode="External"/><Relationship Id="rId_hyperlink_40" Type="http://schemas.openxmlformats.org/officeDocument/2006/relationships/hyperlink" Target="https://him-auto.ru/dezinfekciya-oborudovaniya-stancii-i-rashodnye-materialy/baraban-plast-dlya-rukava-50-metrov-bez-shlanga-dlya-telezhki-crrc-120-eco/" TargetMode="External"/><Relationship Id="rId_hyperlink_41" Type="http://schemas.openxmlformats.org/officeDocument/2006/relationships/hyperlink" Target="https://him-auto.ru/dezinfekciya-oborudovaniya-stancii-i-rashodnye-materialy/baraban-plast-dlya-rukava-50-metrov-so-shlangom-50-m-&#248;-8x14-dlya-telezhki-crrc-51/" TargetMode="External"/><Relationship Id="rId_hyperlink_42" Type="http://schemas.openxmlformats.org/officeDocument/2006/relationships/hyperlink" Target="https://him-auto.ru/dezinfekciya-oborudovaniya-stancii-i-rashodnye-materialy/baraban-plast-dlya-rukava-50-metrov-so-shlangom-50-m-&#248;-8x14-dlya-telezhki-crrc-81-eco/" TargetMode="External"/><Relationship Id="rId_hyperlink_43" Type="http://schemas.openxmlformats.org/officeDocument/2006/relationships/hyperlink" Target="https://him-auto.ru/dezinfekciya-oborudovaniya-stancii-i-rashodnye-materialy/baraban-plast-dlya-rukava-50-metrov-so-shlangom-20-metrov-&#248;-10x16-dlya-telezhki-crrc-120-eco/" TargetMode="External"/><Relationship Id="rId_hyperlink_44" Type="http://schemas.openxmlformats.org/officeDocument/2006/relationships/hyperlink" Target="https://him-auto.ru/dezinfekciya-oborudovaniya-stancii-i-rashodnye-materialy/val-dlya-moechnoj-golovki-kly-mp200-03-0200-002/" TargetMode="External"/><Relationship Id="rId_hyperlink_45" Type="http://schemas.openxmlformats.org/officeDocument/2006/relationships/hyperlink" Target="https://him-auto.ru/dezinfekciya-oborudovaniya-stancii-i-rashodnye-materialy/veshalka-dlya-hraneniya-i-sushki-fartukov/" TargetMode="External"/><Relationship Id="rId_hyperlink_46" Type="http://schemas.openxmlformats.org/officeDocument/2006/relationships/hyperlink" Target="https://him-auto.ru/dezinfekciya-oborudovaniya-stancii-i-rashodnye-materialy/vrashchayushchijsya-fiting-gr-38-nerzh-vhod-38sh-vyhod-2-x-m12-f-40lmin-350-bar/" TargetMode="External"/><Relationship Id="rId_hyperlink_47" Type="http://schemas.openxmlformats.org/officeDocument/2006/relationships/hyperlink" Target="https://him-auto.ru/dezinfekciya-oborudovaniya-stancii-i-rashodnye-materialy/vrashchayushchijsya-fiting-gr38400-vhod-38sh-vyh2h18g-400-mm-40lmin-350-bar/" TargetMode="External"/><Relationship Id="rId_hyperlink_48" Type="http://schemas.openxmlformats.org/officeDocument/2006/relationships/hyperlink" Target="https://him-auto.ru/dezinfekciya-oborudovaniya-stancii-i-rashodnye-materialy/vrashchayushchijsya-fiting-urf-180-30-lmin-250-bar-80-grad-vhod-14-sh-vyhod-2h-18-g/" TargetMode="External"/><Relationship Id="rId_hyperlink_49" Type="http://schemas.openxmlformats.org/officeDocument/2006/relationships/hyperlink" Target="https://him-auto.ru/dezinfekciya-oborudovaniya-stancii-i-rashodnye-materialy/vrashchayushchijsya-fiting-urf400-dlya-mojki-vhod-12-vyhod-14g-g-390-bar-80-lmin/" TargetMode="External"/><Relationship Id="rId_hyperlink_50" Type="http://schemas.openxmlformats.org/officeDocument/2006/relationships/hyperlink" Target="https://him-auto.ru/dezinfekciya-oborudovaniya-stancii-i-rashodnye-materialy/vydvizhnaya-moyushchaya-golovka-serii-ukd/" TargetMode="External"/><Relationship Id="rId_hyperlink_51" Type="http://schemas.openxmlformats.org/officeDocument/2006/relationships/hyperlink" Target="https://him-auto.ru/dezinfekciya-oborudovaniya-stancii-i-rashodnye-materialy/vydvizhnaya-moyushchaya-golovka-serii-ukk/" TargetMode="External"/><Relationship Id="rId_hyperlink_52" Type="http://schemas.openxmlformats.org/officeDocument/2006/relationships/hyperlink" Target="https://him-auto.ru/dezinfekciya-oborudovaniya-stancii-i-rashodnye-materialy/vydvizhnaya-moyushchaya-golovka-serii-ukr/" TargetMode="External"/><Relationship Id="rId_hyperlink_53" Type="http://schemas.openxmlformats.org/officeDocument/2006/relationships/hyperlink" Target="https://him-auto.ru/dezinfekciya-oborudovaniya-stancii-i-rashodnye-materialy/vysokoshchelochnoe-ne-pennoe-moyushchee-sredstvo-aqua-alko-10l-36/" TargetMode="External"/><Relationship Id="rId_hyperlink_54" Type="http://schemas.openxmlformats.org/officeDocument/2006/relationships/hyperlink" Target="https://him-auto.ru/dezinfekciya-oborudovaniya-stancii-i-rashodnye-materialy/vysokoshchelochnoe-ne-pennoe-moyushchee-sredstvo-aqua-alko-20l-36/" TargetMode="External"/><Relationship Id="rId_hyperlink_55" Type="http://schemas.openxmlformats.org/officeDocument/2006/relationships/hyperlink" Target="https://him-auto.ru/dezinfekciya-oborudovaniya-stancii-i-rashodnye-materialy/vysokoshchelochnoe-pennoe-moyushchee-sredstvo-aqua-smoke-gel-10l/" TargetMode="External"/><Relationship Id="rId_hyperlink_56" Type="http://schemas.openxmlformats.org/officeDocument/2006/relationships/hyperlink" Target="https://him-auto.ru/dezinfekciya-oborudovaniya-stancii-i-rashodnye-materialy/vysokoshchelochnoe-pennoe-moyushchee-sredstvo-aqua-smoke-gel-20l/" TargetMode="External"/><Relationship Id="rId_hyperlink_57" Type="http://schemas.openxmlformats.org/officeDocument/2006/relationships/hyperlink" Target="https://him-auto.ru/dezinfekciya-oborudovaniya-stancii-i-rashodnye-materialy/vysokoshchelochnoe-pennoe-moyushchee-sredstvo-aqua-smoke-gel-5l/" TargetMode="External"/><Relationship Id="rId_hyperlink_58" Type="http://schemas.openxmlformats.org/officeDocument/2006/relationships/hyperlink" Target="https://him-auto.ru/dezinfekciya-oborudovaniya-stancii-i-rashodnye-materialy/generator-holodnogo-tumana-efog1-emkost-5-l-220v-1-kvt/" TargetMode="External"/><Relationship Id="rId_hyperlink_59" Type="http://schemas.openxmlformats.org/officeDocument/2006/relationships/hyperlink" Target="https://him-auto.ru/dezinfekciya-oborudovaniya-stancii-i-rashodnye-materialy/generator-holodnogo-tumana-efog2-emkost-4-l-220v-12-kvt/" TargetMode="External"/><Relationship Id="rId_hyperlink_60" Type="http://schemas.openxmlformats.org/officeDocument/2006/relationships/hyperlink" Target="https://him-auto.ru/dezinfekciya-oborudovaniya-stancii-i-rashodnye-materialy/generator-holodnogo-tumana-efog3-emkost-4-l-220v-1-kvt-100-suhoj-ehffekt/" TargetMode="External"/><Relationship Id="rId_hyperlink_61" Type="http://schemas.openxmlformats.org/officeDocument/2006/relationships/hyperlink" Target="https://him-auto.ru/dezinfekciya-oborudovaniya-stancii-i-rashodnye-materialy/generator-holodnogo-tumana-efog9-emkost-45-l-220v-12-kvt/" TargetMode="External"/><Relationship Id="rId_hyperlink_62" Type="http://schemas.openxmlformats.org/officeDocument/2006/relationships/hyperlink" Target="https://him-auto.ru/dezinfekciya-oborudovaniya-stancii-i-rashodnye-materialy/generator-holodnogo-tumana-emilfogger-emkost-10l/" TargetMode="External"/><Relationship Id="rId_hyperlink_63" Type="http://schemas.openxmlformats.org/officeDocument/2006/relationships/hyperlink" Target="https://him-auto.ru/dezinfekciya-oborudovaniya-stancii-i-rashodnye-materialy/generator-holodnogo-tumana-emilfogger-emkost-20l/" TargetMode="External"/><Relationship Id="rId_hyperlink_64" Type="http://schemas.openxmlformats.org/officeDocument/2006/relationships/hyperlink" Target="https://him-auto.ru/dezinfekciya-oborudovaniya-stancii-i-rashodnye-materialy/generator-holodnogo-tumana-emilfogger-emkost-5l/" TargetMode="External"/><Relationship Id="rId_hyperlink_65" Type="http://schemas.openxmlformats.org/officeDocument/2006/relationships/hyperlink" Target="https://him-auto.ru/dezinfekciya-oborudovaniya-stancii-i-rashodnye-materialy/generator-holodnogo-tumana-hfog-emkost-60l/" TargetMode="External"/><Relationship Id="rId_hyperlink_66" Type="http://schemas.openxmlformats.org/officeDocument/2006/relationships/hyperlink" Target="https://him-auto.ru/dezinfekciya-oborudovaniya-stancii-i-rashodnye-materialy/generator-holodnogo-tumana-nebulo-nebulo-4-l-s-ehlektr-dvigatelem-07-kvt/" TargetMode="External"/><Relationship Id="rId_hyperlink_67" Type="http://schemas.openxmlformats.org/officeDocument/2006/relationships/hyperlink" Target="https://him-auto.ru/dezinfekciya-oborudovaniya-stancii-i-rashodnye-materialy/generator-holodnogo-tumana-so-shlangom-emkost-5-l-220v-1-kvt/" TargetMode="External"/><Relationship Id="rId_hyperlink_68" Type="http://schemas.openxmlformats.org/officeDocument/2006/relationships/hyperlink" Target="https://him-auto.ru/dezinfekciya-oborudovaniya-stancii-i-rashodnye-materialy/dvuhosevye-golovki-ubg-vneshnij-privod-hp/" TargetMode="External"/><Relationship Id="rId_hyperlink_69" Type="http://schemas.openxmlformats.org/officeDocument/2006/relationships/hyperlink" Target="https://him-auto.ru/dezinfekciya-oborudovaniya-stancii-i-rashodnye-materialy/dvuhosevye-golovki-ubn-a-turbinnyj-privod-lp/" TargetMode="External"/><Relationship Id="rId_hyperlink_70" Type="http://schemas.openxmlformats.org/officeDocument/2006/relationships/hyperlink" Target="https://him-auto.ru/dezinfekciya-oborudovaniya-stancii-i-rashodnye-materialy/dvuhosevye-golovki-ubn-c-turbinnyj-privod-lp/" TargetMode="External"/><Relationship Id="rId_hyperlink_71" Type="http://schemas.openxmlformats.org/officeDocument/2006/relationships/hyperlink" Target="https://him-auto.ru/dezinfekciya-oborudovaniya-stancii-i-rashodnye-materialy/dvuhosevye-golovki-ubt-prinuditelnaya-peredacha/" TargetMode="External"/><Relationship Id="rId_hyperlink_72" Type="http://schemas.openxmlformats.org/officeDocument/2006/relationships/hyperlink" Target="https://him-auto.ru/dezinfekciya-oborudovaniya-stancii-i-rashodnye-materialy/derzhatel-bochek-s-regulerovkoj/" TargetMode="External"/><Relationship Id="rId_hyperlink_73" Type="http://schemas.openxmlformats.org/officeDocument/2006/relationships/hyperlink" Target="https://him-auto.ru/dezinfekciya-oborudovaniya-stancii-i-rashodnye-materialy/derzhatel-meshkov-dlya-musora-stoyachij/" TargetMode="External"/><Relationship Id="rId_hyperlink_74" Type="http://schemas.openxmlformats.org/officeDocument/2006/relationships/hyperlink" Target="https://him-auto.ru/dezinfekciya-oborudovaniya-stancii-i-rashodnye-materialy/derzhatel-moechnoj-golovki-dlya-mojki-bochek-mus-kontejnerov-nerzh-vhod-12-sh-vyhod-12-sh/" TargetMode="External"/><Relationship Id="rId_hyperlink_75" Type="http://schemas.openxmlformats.org/officeDocument/2006/relationships/hyperlink" Target="https://him-auto.ru/dezinfekciya-oborudovaniya-stancii-i-rashodnye-materialy/derzhatel-ochistitelya-podvesnoj-nerzh-vhod-12-g-vyhod-34-sh/" TargetMode="External"/><Relationship Id="rId_hyperlink_76" Type="http://schemas.openxmlformats.org/officeDocument/2006/relationships/hyperlink" Target="https://him-auto.ru/dezinfekciya-oborudovaniya-stancii-i-rashodnye-materialy/derzhatel-ochistitelya-podvesnoj-nerzh-vhod-12-g-vyhod-34-sh-dlya-kubovyj-emkostej/" TargetMode="External"/><Relationship Id="rId_hyperlink_77" Type="http://schemas.openxmlformats.org/officeDocument/2006/relationships/hyperlink" Target="https://him-auto.ru/dezinfekciya-oborudovaniya-stancii-i-rashodnye-materialy/derzhatel-ochistitelya-podvesnoj-nerzh-vhod-2215-sh-vyhod-12-sh/" TargetMode="External"/><Relationship Id="rId_hyperlink_78" Type="http://schemas.openxmlformats.org/officeDocument/2006/relationships/hyperlink" Target="https://him-auto.ru/dezinfekciya-oborudovaniya-stancii-i-rashodnye-materialy/derzhatel-ochistitelya-podvesnoj-nerzh-vhod-2215-sh-vyhod-12-shdlya-kubovyh-emkostej/" TargetMode="External"/><Relationship Id="rId_hyperlink_79" Type="http://schemas.openxmlformats.org/officeDocument/2006/relationships/hyperlink" Target="https://him-auto.ru/dezinfekciya-oborudovaniya-stancii-i-rashodnye-materialy/derzhatel-ochistitelya-podvesnoj-nerzh-vhod-34-g-vyhod-34-sh/" TargetMode="External"/><Relationship Id="rId_hyperlink_80" Type="http://schemas.openxmlformats.org/officeDocument/2006/relationships/hyperlink" Target="https://him-auto.ru/dezinfekciya-oborudovaniya-stancii-i-rashodnye-materialy/derzhatel-ochistitelya-podvesnoj-s-podklyucheniem-para-nerzh-vhod-34-sh-vyhod-34-sh/" TargetMode="External"/><Relationship Id="rId_hyperlink_81" Type="http://schemas.openxmlformats.org/officeDocument/2006/relationships/hyperlink" Target="https://him-auto.ru/dezinfekciya-oborudovaniya-stancii-i-rashodnye-materialy/dispenser-beskontaktnyj-avtomaticheskij-1200-ml-ehlektricheskij/" TargetMode="External"/><Relationship Id="rId_hyperlink_82" Type="http://schemas.openxmlformats.org/officeDocument/2006/relationships/hyperlink" Target="https://him-auto.ru/dezinfekciya-oborudovaniya-stancii-i-rashodnye-materialy/dispenser-bumagi-dlya-bumazhnyh-rulonov-d-200-mm/" TargetMode="External"/><Relationship Id="rId_hyperlink_83" Type="http://schemas.openxmlformats.org/officeDocument/2006/relationships/hyperlink" Target="https://him-auto.ru/dezinfekciya-oborudovaniya-stancii-i-rashodnye-materialy/dispenser-dlya-bumazhnyh-polotenec-600-sht-nerzhstal/" TargetMode="External"/><Relationship Id="rId_hyperlink_84" Type="http://schemas.openxmlformats.org/officeDocument/2006/relationships/hyperlink" Target="https://him-auto.ru/dezinfekciya-oborudovaniya-stancii-i-rashodnye-materialy/dispenser-dlya-moyushchihsya-fruktov/" TargetMode="External"/><Relationship Id="rId_hyperlink_85" Type="http://schemas.openxmlformats.org/officeDocument/2006/relationships/hyperlink" Target="https://him-auto.ru/dezinfekciya-oborudovaniya-stancii-i-rashodnye-materialy/dispenser-dlya-odnorazovoj-odezhdy-nerzhstal-15-l/" TargetMode="External"/><Relationship Id="rId_hyperlink_86" Type="http://schemas.openxmlformats.org/officeDocument/2006/relationships/hyperlink" Target="https://him-auto.ru/dezinfekciya-oborudovaniya-stancii-i-rashodnye-materialy/dispenser-dlya-shapochek-nerzh-75-l/" TargetMode="External"/><Relationship Id="rId_hyperlink_87" Type="http://schemas.openxmlformats.org/officeDocument/2006/relationships/hyperlink" Target="https://him-auto.ru/dezinfekciya-oborudovaniya-stancii-i-rashodnye-materialy/dispenser-perchatok-dlya-3-upakovok/" TargetMode="External"/><Relationship Id="rId_hyperlink_88" Type="http://schemas.openxmlformats.org/officeDocument/2006/relationships/hyperlink" Target="https://him-auto.ru/dezinfekciya-oborudovaniya-stancii-i-rashodnye-materialy/dispenser-perchatok-dlya-4-upakovok/" TargetMode="External"/><Relationship Id="rId_hyperlink_89" Type="http://schemas.openxmlformats.org/officeDocument/2006/relationships/hyperlink" Target="https://him-auto.ru/dezinfekciya-oborudovaniya-stancii-i-rashodnye-materialy/dispenser-stanciya-dlya-myla-i-dezinficiruyushchih-sredstv-nerzh/" TargetMode="External"/><Relationship Id="rId_hyperlink_90" Type="http://schemas.openxmlformats.org/officeDocument/2006/relationships/hyperlink" Target="https://him-auto.ru/dezinfekciya-oborudovaniya-stancii-i-rashodnye-materialy/dozator-myla-s-sensornym-upravleniem-900-ml/" TargetMode="External"/><Relationship Id="rId_hyperlink_91" Type="http://schemas.openxmlformats.org/officeDocument/2006/relationships/hyperlink" Target="https://him-auto.ru/dezinfekciya-oborudovaniya-stancii-i-rashodnye-materialy/dozator-myla-nerzh-stal-1l-ruchnaya-dozirovka/" TargetMode="External"/><Relationship Id="rId_hyperlink_92" Type="http://schemas.openxmlformats.org/officeDocument/2006/relationships/hyperlink" Target="https://him-auto.ru/dezinfekciya-oborudovaniya-stancii-i-rashodnye-materialy/zhidkoe-mylo-dlya-ruk-aqua-soap-10l/" TargetMode="External"/><Relationship Id="rId_hyperlink_93" Type="http://schemas.openxmlformats.org/officeDocument/2006/relationships/hyperlink" Target="https://him-auto.ru/dezinfekciya-oborudovaniya-stancii-i-rashodnye-materialy/zhidkoe-mylo-dlya-ruk-aqua-soap-1l/" TargetMode="External"/><Relationship Id="rId_hyperlink_94" Type="http://schemas.openxmlformats.org/officeDocument/2006/relationships/hyperlink" Target="https://him-auto.ru/dezinfekciya-oborudovaniya-stancii-i-rashodnye-materialy/zhidkoe-mylo-dlya-ruk-aqua-soap-20l/" TargetMode="External"/><Relationship Id="rId_hyperlink_95" Type="http://schemas.openxmlformats.org/officeDocument/2006/relationships/hyperlink" Target="https://him-auto.ru/dezinfekciya-oborudovaniya-stancii-i-rashodnye-materialy/zhidkoe-mylo-dlya-ruk-aqua-soap-5l/" TargetMode="External"/><Relationship Id="rId_hyperlink_96" Type="http://schemas.openxmlformats.org/officeDocument/2006/relationships/hyperlink" Target="https://him-auto.ru/dezinfekciya-oborudovaniya-stancii-i-rashodnye-materialy/zashchita-ot-bryzg-dlya-moechnoj-golovki-m21e-nerzh-dlya-kubovyj-emkostej/" TargetMode="External"/><Relationship Id="rId_hyperlink_97" Type="http://schemas.openxmlformats.org/officeDocument/2006/relationships/hyperlink" Target="https://him-auto.ru/dezinfekciya-oborudovaniya-stancii-i-rashodnye-materialy/inzhektor-na-odno-sredstvo-spu-1-2-8-bar/" TargetMode="External"/><Relationship Id="rId_hyperlink_98" Type="http://schemas.openxmlformats.org/officeDocument/2006/relationships/hyperlink" Target="https://him-auto.ru/dezinfekciya-oborudovaniya-stancii-i-rashodnye-materialy/kanalopromyvochnyaya-moyushchaya-golovka-serii-uc/" TargetMode="External"/><Relationship Id="rId_hyperlink_99" Type="http://schemas.openxmlformats.org/officeDocument/2006/relationships/hyperlink" Target="https://him-auto.ru/dezinfekciya-oborudovaniya-stancii-i-rashodnye-materialy/kislotnoe-moyushchee-ne-pennoe-sredstvo-na-osnove-azotnoj-kisloty-aqua-zot-10l/" TargetMode="External"/><Relationship Id="rId_hyperlink_100" Type="http://schemas.openxmlformats.org/officeDocument/2006/relationships/hyperlink" Target="https://him-auto.ru/dezinfekciya-oborudovaniya-stancii-i-rashodnye-materialy/kislotnoe-moyushchee-ne-pennoe-sredstvo-na-osnove-azotnoj-kisloty-aqua-zot-5l/" TargetMode="External"/><Relationship Id="rId_hyperlink_101" Type="http://schemas.openxmlformats.org/officeDocument/2006/relationships/hyperlink" Target="https://him-auto.ru/dezinfekciya-oborudovaniya-stancii-i-rashodnye-materialy/kislotnoe-moyushchee-ne-pennoe-sredstvo-na-osnove-ortofosfornoj-kisloty-aqua-phos-10-l/" TargetMode="External"/><Relationship Id="rId_hyperlink_102" Type="http://schemas.openxmlformats.org/officeDocument/2006/relationships/hyperlink" Target="https://him-auto.ru/dezinfekciya-oborudovaniya-stancii-i-rashodnye-materialy/kislotnoe-moyushchee-ne-pennoe-sredstvo-na-osnove-ortofosfornoj-kisloty-aqua-phos-20l/" TargetMode="External"/><Relationship Id="rId_hyperlink_103" Type="http://schemas.openxmlformats.org/officeDocument/2006/relationships/hyperlink" Target="https://him-auto.ru/dezinfekciya-oborudovaniya-stancii-i-rashodnye-materialy/kislotnoe-moyushchee-pennoe-sredstvo-na-osnove-ortofosfornoj-kisloty-aqua-phos-f-10-l/" TargetMode="External"/><Relationship Id="rId_hyperlink_104" Type="http://schemas.openxmlformats.org/officeDocument/2006/relationships/hyperlink" Target="https://him-auto.ru/dezinfekciya-oborudovaniya-stancii-i-rashodnye-materialy/kislotnoe-moyushchee-pennoe-sredstvo-na-osnove-ortofosfornoj-kisloty-aqua-phos-f-20l/" TargetMode="External"/><Relationship Id="rId_hyperlink_105" Type="http://schemas.openxmlformats.org/officeDocument/2006/relationships/hyperlink" Target="https://him-auto.ru/dezinfekciya-oborudovaniya-stancii-i-rashodnye-materialy/kislotnoe-moyushchee-pennoe-sredstvo-na-osnove-ortofosfornoj-kisloty-aqua-phos-f-5l/" TargetMode="External"/><Relationship Id="rId_hyperlink_106" Type="http://schemas.openxmlformats.org/officeDocument/2006/relationships/hyperlink" Target="https://him-auto.ru/dezinfekciya-oborudovaniya-stancii-i-rashodnye-materialy/kislotnoe-ne-pennoe-moyushchee-sredstvo-aqua-cid-10l/" TargetMode="External"/><Relationship Id="rId_hyperlink_107" Type="http://schemas.openxmlformats.org/officeDocument/2006/relationships/hyperlink" Target="https://him-auto.ru/dezinfekciya-oborudovaniya-stancii-i-rashodnye-materialy/kislotnoe-ne-pennoe-moyushchee-sredstvo-aqua-cid-20l/" TargetMode="External"/><Relationship Id="rId_hyperlink_108" Type="http://schemas.openxmlformats.org/officeDocument/2006/relationships/hyperlink" Target="https://him-auto.ru/dezinfekciya-oborudovaniya-stancii-i-rashodnye-materialy/kislotnoe-ne-pennoe-moyushchee-sredstvo-aqua-cid-5l/" TargetMode="External"/><Relationship Id="rId_hyperlink_109" Type="http://schemas.openxmlformats.org/officeDocument/2006/relationships/hyperlink" Target="https://him-auto.ru/dezinfekciya-oborudovaniya-stancii-i-rashodnye-materialy/kislotnoe-pennoe-moyushchee-sredstvo-aqua-cid-f-10l/" TargetMode="External"/><Relationship Id="rId_hyperlink_110" Type="http://schemas.openxmlformats.org/officeDocument/2006/relationships/hyperlink" Target="https://him-auto.ru/dezinfekciya-oborudovaniya-stancii-i-rashodnye-materialy/kislotnoe-pennoe-moyushchee-sredstvo-aqua-cid-f-20l/" TargetMode="External"/><Relationship Id="rId_hyperlink_111" Type="http://schemas.openxmlformats.org/officeDocument/2006/relationships/hyperlink" Target="https://him-auto.ru/dezinfekciya-oborudovaniya-stancii-i-rashodnye-materialy/kislotnoe-pennoe-moyushchee-sredstvo-aqua-cid-f-5l/" TargetMode="External"/><Relationship Id="rId_hyperlink_112" Type="http://schemas.openxmlformats.org/officeDocument/2006/relationships/hyperlink" Target="https://him-auto.ru/dezinfekciya-oborudovaniya-stancii-i-rashodnye-materialy/kislotnoe-pennoe-moyushchee-sredstvo-aquacid-f-1l/" TargetMode="External"/><Relationship Id="rId_hyperlink_113" Type="http://schemas.openxmlformats.org/officeDocument/2006/relationships/hyperlink" Target="https://him-auto.ru/dezinfekciya-oborudovaniya-stancii-i-rashodnye-materialy/kislotnoe-sredstvo-dlya-ochistki-oborudovaniya-i-udaleniya-prochnyh-mineralnyh-otlozhenij-aqua-poli-10-l/" TargetMode="External"/><Relationship Id="rId_hyperlink_114" Type="http://schemas.openxmlformats.org/officeDocument/2006/relationships/hyperlink" Target="https://him-auto.ru/dezinfekciya-oborudovaniya-stancii-i-rashodnye-materialy/kombinirovannaya-nasosnaya-stanciya-snkr-2-20/" TargetMode="External"/><Relationship Id="rId_hyperlink_115" Type="http://schemas.openxmlformats.org/officeDocument/2006/relationships/hyperlink" Target="https://him-auto.ru/dezinfekciya-oborudovaniya-stancii-i-rashodnye-materialy/kombinirovannaya-nasosnaya-stanciya-snkr-2-20-blocksat-rf/" TargetMode="External"/><Relationship Id="rId_hyperlink_116" Type="http://schemas.openxmlformats.org/officeDocument/2006/relationships/hyperlink" Target="https://him-auto.ru/dezinfekciya-oborudovaniya-stancii-i-rashodnye-materialy/kombinirovannaya-nasosnaya-stanciya-snkr-2-20-qvxf/" TargetMode="External"/><Relationship Id="rId_hyperlink_117" Type="http://schemas.openxmlformats.org/officeDocument/2006/relationships/hyperlink" Target="https://him-auto.ru/dezinfekciya-oborudovaniya-stancii-i-rashodnye-materialy/kombinirovannaya-nasosnaya-stanciya-snkr-4-20-qvxf/" TargetMode="External"/><Relationship Id="rId_hyperlink_118" Type="http://schemas.openxmlformats.org/officeDocument/2006/relationships/hyperlink" Target="https://him-auto.ru/dezinfekciya-oborudovaniya-stancii-i-rashodnye-materialy/kompleks-dlya-avtomaticheskoj-mojki-konvejernyh-lent-63-lmin-150-bar-17-kvt/" TargetMode="External"/><Relationship Id="rId_hyperlink_119" Type="http://schemas.openxmlformats.org/officeDocument/2006/relationships/hyperlink" Target="https://him-auto.ru/dezinfekciya-oborudovaniya-stancii-i-rashodnye-materialy/kompleks-dlya-avtomaticheskoj-ochistki-parom-konvejernyh-lent-180&#176;c-10-bar-30-kvt/" TargetMode="External"/><Relationship Id="rId_hyperlink_120" Type="http://schemas.openxmlformats.org/officeDocument/2006/relationships/hyperlink" Target="https://him-auto.ru/dezinfekciya-oborudovaniya-stancii-i-rashodnye-materialy/kompleks-dlya-mojki-avtocistern-i-tankkontejnerov/" TargetMode="External"/><Relationship Id="rId_hyperlink_121" Type="http://schemas.openxmlformats.org/officeDocument/2006/relationships/hyperlink" Target="https://him-auto.ru/dezinfekciya-oborudovaniya-stancii-i-rashodnye-materialy/kompleks-dlya-mojki-bochek-i-kontejnerov/" TargetMode="External"/><Relationship Id="rId_hyperlink_122" Type="http://schemas.openxmlformats.org/officeDocument/2006/relationships/hyperlink" Target="https://him-auto.ru/dezinfekciya-oborudovaniya-stancii-i-rashodnye-materialy/kompleks-dlya-mojki-bochek-nerzh-stal/" TargetMode="External"/><Relationship Id="rId_hyperlink_123" Type="http://schemas.openxmlformats.org/officeDocument/2006/relationships/hyperlink" Target="https://him-auto.ru/dezinfekciya-oborudovaniya-stancii-i-rashodnye-materialy/kompleks-dlya-mojki-rzhd-cistern/" TargetMode="External"/><Relationship Id="rId_hyperlink_124" Type="http://schemas.openxmlformats.org/officeDocument/2006/relationships/hyperlink" Target="https://him-auto.ru/dezinfekciya-oborudovaniya-stancii-i-rashodnye-materialy/kompleks-dlya-sushki-avtocistern-i-tankkontejnerov/" TargetMode="External"/><Relationship Id="rId_hyperlink_125" Type="http://schemas.openxmlformats.org/officeDocument/2006/relationships/hyperlink" Target="https://him-auto.ru/dezinfekciya-oborudovaniya-stancii-i-rashodnye-materialy/komplekt-dlya-obmyvki-lyukov-baraban-so-shlangom-i-pistoletom/" TargetMode="External"/><Relationship Id="rId_hyperlink_126" Type="http://schemas.openxmlformats.org/officeDocument/2006/relationships/hyperlink" Target="https://him-auto.ru/dezinfekciya-oborudovaniya-stancii-i-rashodnye-materialy/komplekt-dlya-obmyvki-patrubkov-baraban-so-shlangom-i-forsunkoj/" TargetMode="External"/><Relationship Id="rId_hyperlink_127" Type="http://schemas.openxmlformats.org/officeDocument/2006/relationships/hyperlink" Target="https://him-auto.ru/dezinfekciya-oborudovaniya-stancii-i-rashodnye-materialy/komplekt-dlya-podklyucheniya-mobilnoj-stancii/" TargetMode="External"/><Relationship Id="rId_hyperlink_128" Type="http://schemas.openxmlformats.org/officeDocument/2006/relationships/hyperlink" Target="https://him-auto.ru/dezinfekciya-oborudovaniya-stancii-i-rashodnye-materialy/korzina-dlya-bumagi-otkrytaya-nerzh-stal-35-l/" TargetMode="External"/><Relationship Id="rId_hyperlink_129" Type="http://schemas.openxmlformats.org/officeDocument/2006/relationships/hyperlink" Target="https://him-auto.ru/dezinfekciya-oborudovaniya-stancii-i-rashodnye-materialy/korzina-dlya-ispolzovannoj-bumagi-zakrytaya-model-40-l-nerzhstal/" TargetMode="External"/><Relationship Id="rId_hyperlink_130" Type="http://schemas.openxmlformats.org/officeDocument/2006/relationships/hyperlink" Target="https://him-auto.ru/dezinfekciya-oborudovaniya-stancii-i-rashodnye-materialy/korzina-dlya-musora-s-ruchnoj-sharnirnoj-kryshkoj/" TargetMode="External"/><Relationship Id="rId_hyperlink_131" Type="http://schemas.openxmlformats.org/officeDocument/2006/relationships/hyperlink" Target="https://him-auto.ru/dezinfekciya-oborudovaniya-stancii-i-rashodnye-materialy/ms-clw4-220-rsd-mobilnaya-stanciya-sd-dlya-mojki-konvejernyh-linij/" TargetMode="External"/><Relationship Id="rId_hyperlink_132" Type="http://schemas.openxmlformats.org/officeDocument/2006/relationships/hyperlink" Target="https://him-auto.ru/dezinfekciya-oborudovaniya-stancii-i-rashodnye-materialy/mobilnaya-pennaya-stanciya-mps-1-20230/" TargetMode="External"/><Relationship Id="rId_hyperlink_133" Type="http://schemas.openxmlformats.org/officeDocument/2006/relationships/hyperlink" Target="https://him-auto.ru/dezinfekciya-oborudovaniya-stancii-i-rashodnye-materialy/mobilnaya-pennaya-stanciya-mps-1-20230b/" TargetMode="External"/><Relationship Id="rId_hyperlink_134" Type="http://schemas.openxmlformats.org/officeDocument/2006/relationships/hyperlink" Target="https://him-auto.ru/dezinfekciya-oborudovaniya-stancii-i-rashodnye-materialy/mobilnaya-pennaya-stanciya-mps-1-20400/" TargetMode="External"/><Relationship Id="rId_hyperlink_135" Type="http://schemas.openxmlformats.org/officeDocument/2006/relationships/hyperlink" Target="https://him-auto.ru/dezinfekciya-oborudovaniya-stancii-i-rashodnye-materialy/mobilnaya-pennaya-stanciya-mps-2-204002b/" TargetMode="External"/><Relationship Id="rId_hyperlink_136" Type="http://schemas.openxmlformats.org/officeDocument/2006/relationships/hyperlink" Target="https://him-auto.ru/dezinfekciya-oborudovaniya-stancii-i-rashodnye-materialy/mobilnaya-stanciya-mldc-q-rf-air-22-kvt-20-bar-1-polzovatel/" TargetMode="External"/><Relationship Id="rId_hyperlink_137" Type="http://schemas.openxmlformats.org/officeDocument/2006/relationships/hyperlink" Target="https://him-auto.ru/dezinfekciya-oborudovaniya-stancii-i-rashodnye-materialy/mobilnaya-stanciya-mldc-q-rf-air-4-kvt-20-bar-1-polzovatel/" TargetMode="External"/><Relationship Id="rId_hyperlink_138" Type="http://schemas.openxmlformats.org/officeDocument/2006/relationships/hyperlink" Target="https://him-auto.ru/dezinfekciya-oborudovaniya-stancii-i-rashodnye-materialy/mobilnaya-stanciya-mldc-q-rf-22-kvt-20-bar-1-polzovatel/" TargetMode="External"/><Relationship Id="rId_hyperlink_139" Type="http://schemas.openxmlformats.org/officeDocument/2006/relationships/hyperlink" Target="https://him-auto.ru/dezinfekciya-oborudovaniya-stancii-i-rashodnye-materialy/mobilnaya-stanciya-mldc-q-rf-4-kvt-20-bar-2-polzovatelya/" TargetMode="External"/><Relationship Id="rId_hyperlink_140" Type="http://schemas.openxmlformats.org/officeDocument/2006/relationships/hyperlink" Target="https://him-auto.ru/dezinfekciya-oborudovaniya-stancii-i-rashodnye-materialy/mobilnaya-stanciya-mldc-q-rfd-air-32-kvt-20-bar-1-polzovatel/" TargetMode="External"/><Relationship Id="rId_hyperlink_141" Type="http://schemas.openxmlformats.org/officeDocument/2006/relationships/hyperlink" Target="https://him-auto.ru/dezinfekciya-oborudovaniya-stancii-i-rashodnye-materialy/mobilnaya-stanciya-mldc-q-rfd-air-4-kvt-20-bar-1-polzovatel/" TargetMode="External"/><Relationship Id="rId_hyperlink_142" Type="http://schemas.openxmlformats.org/officeDocument/2006/relationships/hyperlink" Target="https://him-auto.ru/dezinfekciya-oborudovaniya-stancii-i-rashodnye-materialy/mobilnaya-stanciya-mldc-q-rfd-22-kvt-20-bar-1-polzovatel/" TargetMode="External"/><Relationship Id="rId_hyperlink_143" Type="http://schemas.openxmlformats.org/officeDocument/2006/relationships/hyperlink" Target="https://him-auto.ru/dezinfekciya-oborudovaniya-stancii-i-rashodnye-materialy/mobilnaya-stanciya-mldc-q-rfd-4-kvt-20-bar-2-polzovatelya/" TargetMode="External"/><Relationship Id="rId_hyperlink_144" Type="http://schemas.openxmlformats.org/officeDocument/2006/relationships/hyperlink" Target="https://him-auto.ru/dezinfekciya-oborudovaniya-stancii-i-rashodnye-materialy/mobilnyj-moyushchij-post-smp-2/" TargetMode="External"/><Relationship Id="rId_hyperlink_145" Type="http://schemas.openxmlformats.org/officeDocument/2006/relationships/hyperlink" Target="https://him-auto.ru/dezinfekciya-oborudovaniya-stancii-i-rashodnye-materialy/mobilnyj-pennyj-post-mpp-1a150/" TargetMode="External"/><Relationship Id="rId_hyperlink_146" Type="http://schemas.openxmlformats.org/officeDocument/2006/relationships/hyperlink" Target="https://him-auto.ru/dezinfekciya-oborudovaniya-stancii-i-rashodnye-materialy/mobilnyj-pennyj-post-mpp-1a20/" TargetMode="External"/><Relationship Id="rId_hyperlink_147" Type="http://schemas.openxmlformats.org/officeDocument/2006/relationships/hyperlink" Target="https://him-auto.ru/dezinfekciya-oborudovaniya-stancii-i-rashodnye-materialy/mobilnyj-pennyj-post-mpp-1a20b-s-katushkoj/" TargetMode="External"/><Relationship Id="rId_hyperlink_148" Type="http://schemas.openxmlformats.org/officeDocument/2006/relationships/hyperlink" Target="https://him-auto.ru/dezinfekciya-oborudovaniya-stancii-i-rashodnye-materialy/mobilnyj-pennyj-post-mpp-1a20c-s-kompressorom/" TargetMode="External"/><Relationship Id="rId_hyperlink_149" Type="http://schemas.openxmlformats.org/officeDocument/2006/relationships/hyperlink" Target="https://him-auto.ru/dezinfekciya-oborudovaniya-stancii-i-rashodnye-materialy/mobilnyj-pennyj-post-mpp-1a20cb-s-kompressorom-i-katushkoj/" TargetMode="External"/><Relationship Id="rId_hyperlink_150" Type="http://schemas.openxmlformats.org/officeDocument/2006/relationships/hyperlink" Target="https://him-auto.ru/dezinfekciya-oborudovaniya-stancii-i-rashodnye-materialy/mobilnyj-pennyj-post-mpp-1a20p-s-nasosom/" TargetMode="External"/><Relationship Id="rId_hyperlink_151" Type="http://schemas.openxmlformats.org/officeDocument/2006/relationships/hyperlink" Target="https://him-auto.ru/dezinfekciya-oborudovaniya-stancii-i-rashodnye-materialy/mobilnyj-pennyj-post-mpp-1a20pc-s-nasosom-i-kompressorom/" TargetMode="External"/><Relationship Id="rId_hyperlink_152" Type="http://schemas.openxmlformats.org/officeDocument/2006/relationships/hyperlink" Target="https://him-auto.ru/dezinfekciya-oborudovaniya-stancii-i-rashodnye-materialy/mobilnyj-pennyj-post-mpp-1a20pcb-s-nasosom-kompressorom-i-katushkoj/" TargetMode="External"/><Relationship Id="rId_hyperlink_153" Type="http://schemas.openxmlformats.org/officeDocument/2006/relationships/hyperlink" Target="https://him-auto.ru/dezinfekciya-oborudovaniya-stancii-i-rashodnye-materialy/mobilnyj-pennyj-post-mpp-1a3/" TargetMode="External"/><Relationship Id="rId_hyperlink_154" Type="http://schemas.openxmlformats.org/officeDocument/2006/relationships/hyperlink" Target="https://him-auto.ru/dezinfekciya-oborudovaniya-stancii-i-rashodnye-materialy/mobilnyj-pennyj-post-mpp-1a3c-s-kompressorom/" TargetMode="External"/><Relationship Id="rId_hyperlink_155" Type="http://schemas.openxmlformats.org/officeDocument/2006/relationships/hyperlink" Target="https://him-auto.ru/dezinfekciya-oborudovaniya-stancii-i-rashodnye-materialy/mobilnyj-pennyj-post-mpp-2a20/" TargetMode="External"/><Relationship Id="rId_hyperlink_156" Type="http://schemas.openxmlformats.org/officeDocument/2006/relationships/hyperlink" Target="https://him-auto.ru/dezinfekciya-oborudovaniya-stancii-i-rashodnye-materialy/mobilnyj-pennyj-post-mpp-2a20b-s-katushkoj/" TargetMode="External"/><Relationship Id="rId_hyperlink_157" Type="http://schemas.openxmlformats.org/officeDocument/2006/relationships/hyperlink" Target="https://him-auto.ru/dezinfekciya-oborudovaniya-stancii-i-rashodnye-materialy/mobilnyj-pennyj-post-mpp-2a20c-s-kompressorom/" TargetMode="External"/><Relationship Id="rId_hyperlink_158" Type="http://schemas.openxmlformats.org/officeDocument/2006/relationships/hyperlink" Target="https://him-auto.ru/dezinfekciya-oborudovaniya-stancii-i-rashodnye-materialy/mobilnyj-pennyj-post-mpp-2a20cb-s-kompressorom-i-katushkoj/" TargetMode="External"/><Relationship Id="rId_hyperlink_159" Type="http://schemas.openxmlformats.org/officeDocument/2006/relationships/hyperlink" Target="https://him-auto.ru/dezinfekciya-oborudovaniya-stancii-i-rashodnye-materialy/mobilnyj-pennyj-post-mpp-2a20p-s-nasosom/" TargetMode="External"/><Relationship Id="rId_hyperlink_160" Type="http://schemas.openxmlformats.org/officeDocument/2006/relationships/hyperlink" Target="https://him-auto.ru/dezinfekciya-oborudovaniya-stancii-i-rashodnye-materialy/mobilnyj-pennyj-post-mpp-2a20pb-s-nasosom-i-katushkoj/" TargetMode="External"/><Relationship Id="rId_hyperlink_161" Type="http://schemas.openxmlformats.org/officeDocument/2006/relationships/hyperlink" Target="https://him-auto.ru/dezinfekciya-oborudovaniya-stancii-i-rashodnye-materialy/mobilnyj-pennyj-post-mpp-2a20pc-s-nasosom-i-kompressorom/" TargetMode="External"/><Relationship Id="rId_hyperlink_162" Type="http://schemas.openxmlformats.org/officeDocument/2006/relationships/hyperlink" Target="https://him-auto.ru/dezinfekciya-oborudovaniya-stancii-i-rashodnye-materialy/mobilnyj-pennyj-post-mpp-2a20pcb-s-nasosom-kompressorom-i-katushkoj/" TargetMode="External"/><Relationship Id="rId_hyperlink_163" Type="http://schemas.openxmlformats.org/officeDocument/2006/relationships/hyperlink" Target="https://him-auto.ru/dezinfekciya-oborudovaniya-stancii-i-rashodnye-materialy/mobilnyj-pennyj-post-mpp-2a3/" TargetMode="External"/><Relationship Id="rId_hyperlink_164" Type="http://schemas.openxmlformats.org/officeDocument/2006/relationships/hyperlink" Target="https://him-auto.ru/dezinfekciya-oborudovaniya-stancii-i-rashodnye-materialy/mobilnyj-pennyj-post-mpp-2a3c-s-kompressorom/" TargetMode="External"/><Relationship Id="rId_hyperlink_165" Type="http://schemas.openxmlformats.org/officeDocument/2006/relationships/hyperlink" Target="https://him-auto.ru/dezinfekciya-oborudovaniya-stancii-i-rashodnye-materialy/mobilnyj-ruchnoj-raspylitel-tm18-bak-18-l/" TargetMode="External"/><Relationship Id="rId_hyperlink_166" Type="http://schemas.openxmlformats.org/officeDocument/2006/relationships/hyperlink" Target="https://him-auto.ru/dezinfekciya-oborudovaniya-stancii-i-rashodnye-materialy/moechnaya-mashina-km-wm-100/" TargetMode="External"/><Relationship Id="rId_hyperlink_167" Type="http://schemas.openxmlformats.org/officeDocument/2006/relationships/hyperlink" Target="https://him-auto.ru/dezinfekciya-oborudovaniya-stancii-i-rashodnye-materialy/moechnaya-peredvizhnaya-ustanovka-hydra-1225-s-kompressorom-na-1-operatora-12-bar-25-lmin/" TargetMode="External"/><Relationship Id="rId_hyperlink_168" Type="http://schemas.openxmlformats.org/officeDocument/2006/relationships/hyperlink" Target="https://him-auto.ru/dezinfekciya-oborudovaniya-stancii-i-rashodnye-materialy/moechnaya-peredvizhnaya-ustanovka-hydra-1225-na-1-operatora-1-sredstvo-12-bar-25-lmin-220v/" TargetMode="External"/><Relationship Id="rId_hyperlink_169" Type="http://schemas.openxmlformats.org/officeDocument/2006/relationships/hyperlink" Target="https://him-auto.ru/dezinfekciya-oborudovaniya-stancii-i-rashodnye-materialy/moechnaya-peredvizhnaya-ustanovka-hydra-1225-na-1-operatora-12-bar-25-lmin/" TargetMode="External"/><Relationship Id="rId_hyperlink_170" Type="http://schemas.openxmlformats.org/officeDocument/2006/relationships/hyperlink" Target="https://him-auto.ru/dezinfekciya-oborudovaniya-stancii-i-rashodnye-materialy/moechnaya-peredvizhnaya-ustanovka-hydra-1225-na-1-operatora-12-bar-25-lmin-2-sredstva/" TargetMode="External"/><Relationship Id="rId_hyperlink_171" Type="http://schemas.openxmlformats.org/officeDocument/2006/relationships/hyperlink" Target="https://him-auto.ru/dezinfekciya-oborudovaniya-stancii-i-rashodnye-materialy/moechnaya-peredvizhnaya-ustanovka-hydra-2030-na-1-operatora-20-bar-30-lmin-2-sredstva/" TargetMode="External"/><Relationship Id="rId_hyperlink_172" Type="http://schemas.openxmlformats.org/officeDocument/2006/relationships/hyperlink" Target="https://him-auto.ru/dezinfekciya-oborudovaniya-stancii-i-rashodnye-materialy/moechnaya-peredvizhnaya-ustanovka-hydra-2030-s-kompressorom-na-1-operatora-20-bar-30-lmin/" TargetMode="External"/><Relationship Id="rId_hyperlink_173" Type="http://schemas.openxmlformats.org/officeDocument/2006/relationships/hyperlink" Target="https://him-auto.ru/dezinfekciya-oborudovaniya-stancii-i-rashodnye-materialy/moechnaya-peredvizhnaya-ustanovka-hydra-4021-na-1-operatora-2-sredstva-20-40-bar-21-lmin-220-v/" TargetMode="External"/><Relationship Id="rId_hyperlink_174" Type="http://schemas.openxmlformats.org/officeDocument/2006/relationships/hyperlink" Target="https://him-auto.ru/dezinfekciya-oborudovaniya-stancii-i-rashodnye-materialy/moechnaya-peredvizhnaya-ustanovka-hydra-4021-na-1-operatora-20-40-bar-21-lmin/" TargetMode="External"/><Relationship Id="rId_hyperlink_175" Type="http://schemas.openxmlformats.org/officeDocument/2006/relationships/hyperlink" Target="https://him-auto.ru/dezinfekciya-oborudovaniya-stancii-i-rashodnye-materialy/moechnaya-stacionarnaya-ustanovka-hydra-1225-s-kompressorom-na-1-operatora-12-bar-25-lmin/" TargetMode="External"/><Relationship Id="rId_hyperlink_176" Type="http://schemas.openxmlformats.org/officeDocument/2006/relationships/hyperlink" Target="https://him-auto.ru/dezinfekciya-oborudovaniya-stancii-i-rashodnye-materialy/moechnaya-stacionarnaya-ustanovka-hydra-1225-na-1-operatora-1-sredstvo-12-bar-25-lmin-220-v/" TargetMode="External"/><Relationship Id="rId_hyperlink_177" Type="http://schemas.openxmlformats.org/officeDocument/2006/relationships/hyperlink" Target="https://him-auto.ru/dezinfekciya-oborudovaniya-stancii-i-rashodnye-materialy/moechnaya-stacionarnaya-ustanovka-hydra-1225-na-1-operatora-12-bar-25-lmin/" TargetMode="External"/><Relationship Id="rId_hyperlink_178" Type="http://schemas.openxmlformats.org/officeDocument/2006/relationships/hyperlink" Target="https://him-auto.ru/dezinfekciya-oborudovaniya-stancii-i-rashodnye-materialy/moechnaya-stacionarnaya-ustanovka-hydra-2030-na-1-operatora-20-bar-30-lmin/" TargetMode="External"/><Relationship Id="rId_hyperlink_179" Type="http://schemas.openxmlformats.org/officeDocument/2006/relationships/hyperlink" Target="https://him-auto.ru/dezinfekciya-oborudovaniya-stancii-i-rashodnye-materialy/moechnaya-stacionarnaya-ustanovka-hydra-4021-na-1-operatora-2-sredstva-20-40-bar-21-lmin-220-v/" TargetMode="External"/><Relationship Id="rId_hyperlink_180" Type="http://schemas.openxmlformats.org/officeDocument/2006/relationships/hyperlink" Target="https://him-auto.ru/dezinfekciya-oborudovaniya-stancii-i-rashodnye-materialy/moechnaya-stacionarnaya-ustanovka-hydra-4021-na-1-operatora-20-40-bar-21-lmin/" TargetMode="External"/><Relationship Id="rId_hyperlink_181" Type="http://schemas.openxmlformats.org/officeDocument/2006/relationships/hyperlink" Target="https://him-auto.ru/dezinfekciya-oborudovaniya-stancii-i-rashodnye-materialy/moechnaya-stacionarnaya-ustanovka-hydra-4030-na-1-operatora-2-sredstva-20-40-bar-42-lmin-380-v/" TargetMode="External"/><Relationship Id="rId_hyperlink_182" Type="http://schemas.openxmlformats.org/officeDocument/2006/relationships/hyperlink" Target="https://him-auto.ru/dezinfekciya-oborudovaniya-stancii-i-rashodnye-materialy/moechnaya-centrobezhnaya-sistema-hydra-20130-s-preobrazovatelem-na-4-6-operatorov-130-lmin-20-bar/" TargetMode="External"/><Relationship Id="rId_hyperlink_183" Type="http://schemas.openxmlformats.org/officeDocument/2006/relationships/hyperlink" Target="https://him-auto.ru/dezinfekciya-oborudovaniya-stancii-i-rashodnye-materialy/moechnaya-centrobezhnaya-sistema-hydra-20200-s-preobrazovatelem-na-6-operatorov-200-lmin-20-bar/" TargetMode="External"/><Relationship Id="rId_hyperlink_184" Type="http://schemas.openxmlformats.org/officeDocument/2006/relationships/hyperlink" Target="https://him-auto.ru/dezinfekciya-oborudovaniya-stancii-i-rashodnye-materialy/moechnaya-centrobezhnaya-sistema-hydra-20200-s-preobrazovatelem-na-6-operatorov-200-lmin-20-bar/?sku=160022" TargetMode="External"/><Relationship Id="rId_hyperlink_185" Type="http://schemas.openxmlformats.org/officeDocument/2006/relationships/hyperlink" Target="https://him-auto.ru/dezinfekciya-oborudovaniya-stancii-i-rashodnye-materialy/moechnaya-centrobezhnaya-sistema-hydra-25100-bez-preobrazovatelya-na-3-operatora-100-lmin-25-bar/" TargetMode="External"/><Relationship Id="rId_hyperlink_186" Type="http://schemas.openxmlformats.org/officeDocument/2006/relationships/hyperlink" Target="https://him-auto.ru/dezinfekciya-oborudovaniya-stancii-i-rashodnye-materialy/moechnaya-centrobezhnaya-sistema-hydra-25100-bez-preobrazovatelya-na-3-operatora-100-lmin-25-bar/?sku=160053" TargetMode="External"/><Relationship Id="rId_hyperlink_187" Type="http://schemas.openxmlformats.org/officeDocument/2006/relationships/hyperlink" Target="https://him-auto.ru/dezinfekciya-oborudovaniya-stancii-i-rashodnye-materialy/moechnaya-centrobezhnaya-sistema-hydra-25100-s-preobrazovatelem-na-3-operatora-100-lmin-25-bar/" TargetMode="External"/><Relationship Id="rId_hyperlink_188" Type="http://schemas.openxmlformats.org/officeDocument/2006/relationships/hyperlink" Target="https://him-auto.ru/dezinfekciya-oborudovaniya-stancii-i-rashodnye-materialy/moechnaya-centrobezhnaya-sistema-hydra-25100-s-preobrazovatelem-na-3-operatora-100-lmin-25-bar/?sku=160051" TargetMode="External"/><Relationship Id="rId_hyperlink_189" Type="http://schemas.openxmlformats.org/officeDocument/2006/relationships/hyperlink" Target="https://him-auto.ru/dezinfekciya-oborudovaniya-stancii-i-rashodnye-materialy/moechnaya-centrobezhnaya-sistema-hydra-4075-s-preobrazovatelem-na-3-operatora-75-lmin-40-bar/" TargetMode="External"/><Relationship Id="rId_hyperlink_190" Type="http://schemas.openxmlformats.org/officeDocument/2006/relationships/hyperlink" Target="https://him-auto.ru/dezinfekciya-oborudovaniya-stancii-i-rashodnye-materialy/moechnaya-centrobezhnaya-sistema-hydra-4075-s-preobrazovatelem-na-3-operatora-75-lmin-40-bar/?sku=160045" TargetMode="External"/><Relationship Id="rId_hyperlink_191" Type="http://schemas.openxmlformats.org/officeDocument/2006/relationships/hyperlink" Target="https://him-auto.ru/dezinfekciya-oborudovaniya-stancii-i-rashodnye-materialy/moechnaya-centrobezhnaya-sistema-hydra-5050-s-preobrazovatelem-na-2-operatora-50-lmin-50-bar/" TargetMode="External"/><Relationship Id="rId_hyperlink_192" Type="http://schemas.openxmlformats.org/officeDocument/2006/relationships/hyperlink" Target="https://him-auto.ru/dezinfekciya-oborudovaniya-stancii-i-rashodnye-materialy/moechnaya-centrobezhnaya-sistema-hydra-5050-s-preobrazovatelem-na-2-operatora-50-lmin-50-bar/?sku=160005" TargetMode="External"/><Relationship Id="rId_hyperlink_193" Type="http://schemas.openxmlformats.org/officeDocument/2006/relationships/hyperlink" Target="https://him-auto.ru/dezinfekciya-oborudovaniya-stancii-i-rashodnye-materialy/moyushchaya-golovka-uba-2500-b31bg-34&#8243;-bsp-180&#176;-aisi-316l-10-bar-90-lmin/" TargetMode="External"/><Relationship Id="rId_hyperlink_194" Type="http://schemas.openxmlformats.org/officeDocument/2006/relationships/hyperlink" Target="https://him-auto.ru/dezinfekciya-oborudovaniya-stancii-i-rashodnye-materialy/moyushchaya-golovka-uba-3150-b31eg-1-12&#8243;-bsp-360&#176;-aisi-316l-10-bar-200-lmin/" TargetMode="External"/><Relationship Id="rId_hyperlink_195" Type="http://schemas.openxmlformats.org/officeDocument/2006/relationships/hyperlink" Target="https://him-auto.ru/dezinfekciya-oborudovaniya-stancii-i-rashodnye-materialy/moyushchaya-golovka-vysokogo-davleniya-serii-ubr-rabota-ot-vneshnego-privoda/" TargetMode="External"/><Relationship Id="rId_hyperlink_196" Type="http://schemas.openxmlformats.org/officeDocument/2006/relationships/hyperlink" Target="https://him-auto.ru/dezinfekciya-oborudovaniya-stancii-i-rashodnye-materialy/moyushchaya-golovka-serii-ubd-s-upravlyaemoe-dvizhenie/" TargetMode="External"/><Relationship Id="rId_hyperlink_197" Type="http://schemas.openxmlformats.org/officeDocument/2006/relationships/hyperlink" Target="https://him-auto.ru/dezinfekciya-oborudovaniya-stancii-i-rashodnye-materialy/moyushche-dezinficiruyushchee-sredstvo-na-osnove-naduksusnoj-kisloty-aqua-nuk-15-10-kg/" TargetMode="External"/><Relationship Id="rId_hyperlink_198" Type="http://schemas.openxmlformats.org/officeDocument/2006/relationships/hyperlink" Target="https://him-auto.ru/dezinfekciya-oborudovaniya-stancii-i-rashodnye-materialy/moyushche-dezinficiruyushchee-sredstvo-na-osnove-naduksusnoj-kisloty-aqua-nuk-15-20-kg/" TargetMode="External"/><Relationship Id="rId_hyperlink_199" Type="http://schemas.openxmlformats.org/officeDocument/2006/relationships/hyperlink" Target="https://him-auto.ru/dezinfekciya-oborudovaniya-stancii-i-rashodnye-materialy/moyushche-dezinficiruyushchee-sredstvo-na-osnove-naduksusnoj-kisloty-aqua-nuk-15-5-kg/" TargetMode="External"/><Relationship Id="rId_hyperlink_200" Type="http://schemas.openxmlformats.org/officeDocument/2006/relationships/hyperlink" Target="https://him-auto.ru/dezinfekciya-oborudovaniya-stancii-i-rashodnye-materialy/napornaya-stanciya-wmra-6021-1x4-kvt-60-bar-1-polzovatel/" TargetMode="External"/><Relationship Id="rId_hyperlink_201" Type="http://schemas.openxmlformats.org/officeDocument/2006/relationships/hyperlink" Target="https://him-auto.ru/dezinfekciya-oborudovaniya-stancii-i-rashodnye-materialy/napornaya-stanciya-wmra-8021-1x4-kvt-80-bar-1-polzovatel/" TargetMode="External"/><Relationship Id="rId_hyperlink_202" Type="http://schemas.openxmlformats.org/officeDocument/2006/relationships/hyperlink" Target="https://him-auto.ru/dezinfekciya-oborudovaniya-stancii-i-rashodnye-materialy/nasadka-dlya-mojki-emkostej-a30-r-s-gidroprivodom-14-18-lmin-160-bar-12-g-&#248;60/" TargetMode="External"/><Relationship Id="rId_hyperlink_203" Type="http://schemas.openxmlformats.org/officeDocument/2006/relationships/hyperlink" Target="https://him-auto.ru/dezinfekciya-oborudovaniya-stancii-i-rashodnye-materialy/nasadka-dlya-mojki-emkostej-a30-r-s-gidroprivodom-18-25-lmin-160-bar-12-g&#248;60/" TargetMode="External"/><Relationship Id="rId_hyperlink_204" Type="http://schemas.openxmlformats.org/officeDocument/2006/relationships/hyperlink" Target="https://him-auto.ru/dezinfekciya-oborudovaniya-stancii-i-rashodnye-materialy/nasadka-dlya-mojki-emkostej-a30-r-s-gidroprivodom-25-33-lmin-160-bar-12-g&#248;60/" TargetMode="External"/><Relationship Id="rId_hyperlink_205" Type="http://schemas.openxmlformats.org/officeDocument/2006/relationships/hyperlink" Target="https://him-auto.ru/dezinfekciya-oborudovaniya-stancii-i-rashodnye-materialy/nasadka-dlya-mojki-emkostej-a300r-s-gidroprivodom-100-lmin-70-bar-nerzh-vhod-1-14-g/" TargetMode="External"/><Relationship Id="rId_hyperlink_206" Type="http://schemas.openxmlformats.org/officeDocument/2006/relationships/hyperlink" Target="https://him-auto.ru/dezinfekciya-oborudovaniya-stancii-i-rashodnye-materialy/nasadka-dlya-mojki-emkostej-a300r-s-gidroprivodom-220-lmin-70-bar-nerzh-vhod-1-14-g/" TargetMode="External"/><Relationship Id="rId_hyperlink_207" Type="http://schemas.openxmlformats.org/officeDocument/2006/relationships/hyperlink" Target="https://him-auto.ru/dezinfekciya-oborudovaniya-stancii-i-rashodnye-materialy/nasadka-dlya-mojki-emkostej-a300r-s-gidroprivodom-300-lmin-70-bar-nerzh-vhod-1-14-g/" TargetMode="External"/><Relationship Id="rId_hyperlink_208" Type="http://schemas.openxmlformats.org/officeDocument/2006/relationships/hyperlink" Target="https://him-auto.ru/dezinfekciya-oborudovaniya-stancii-i-rashodnye-materialy/nasadka-dlya-mojki-emkostej-a42-fr-2-s-gidroprivodom-40-lmin-40-160-bar-nerzh-vhod-12g/" TargetMode="External"/><Relationship Id="rId_hyperlink_209" Type="http://schemas.openxmlformats.org/officeDocument/2006/relationships/hyperlink" Target="https://him-auto.ru/dezinfekciya-oborudovaniya-stancii-i-rashodnye-materialy/nasadka-dlya-mojki-emkostej-a42-r-aisi-316-s-gidroprivodom-40-lmin-160-bar-nerzhvhod-12gd97/" TargetMode="External"/><Relationship Id="rId_hyperlink_210" Type="http://schemas.openxmlformats.org/officeDocument/2006/relationships/hyperlink" Target="https://him-auto.ru/dezinfekciya-oborudovaniya-stancii-i-rashodnye-materialy/nasadka-dlya-mojki-emkostej-a42r-316-s-gidroprivodom-35-45-lmin-160-barnerzh-vhod-12g/" TargetMode="External"/><Relationship Id="rId_hyperlink_211" Type="http://schemas.openxmlformats.org/officeDocument/2006/relationships/hyperlink" Target="https://him-auto.ru/dezinfekciya-oborudovaniya-stancii-i-rashodnye-materialy/nasadka-dlya-mojki-emkostej-a50r-s-gidroprivodom-40-50lmin-140-bar-nerzh-vhod-12g/" TargetMode="External"/><Relationship Id="rId_hyperlink_212" Type="http://schemas.openxmlformats.org/officeDocument/2006/relationships/hyperlink" Target="https://him-auto.ru/dezinfekciya-oborudovaniya-stancii-i-rashodnye-materialy/nasadka-dlya-mojki-emkostej-a80r-s-gidroprivodom-100-lmin-100-bar-nerzh-vhod-34g-atex/" TargetMode="External"/><Relationship Id="rId_hyperlink_213" Type="http://schemas.openxmlformats.org/officeDocument/2006/relationships/hyperlink" Target="https://him-auto.ru/dezinfekciya-oborudovaniya-stancii-i-rashodnye-materialy/nasadka-dlya-mojki-emkostej-a80r-s-gidroprivodom-21-lmin-110-barnerzh-vhod-34g/" TargetMode="External"/><Relationship Id="rId_hyperlink_214" Type="http://schemas.openxmlformats.org/officeDocument/2006/relationships/hyperlink" Target="https://him-auto.ru/dezinfekciya-oborudovaniya-stancii-i-rashodnye-materialy/nasadka-dlya-mojki-emkostej-a80r-s-gidroprivodom-21-lmin-160-bar-nerzh-vhod-34g/" TargetMode="External"/><Relationship Id="rId_hyperlink_215" Type="http://schemas.openxmlformats.org/officeDocument/2006/relationships/hyperlink" Target="https://him-auto.ru/dezinfekciya-oborudovaniya-stancii-i-rashodnye-materialy/nasadka-dlya-mojki-emkostej-a80r-s-gidroprivodom-30-lmin-160-bar-nerzh-vhod-34g/" TargetMode="External"/><Relationship Id="rId_hyperlink_216" Type="http://schemas.openxmlformats.org/officeDocument/2006/relationships/hyperlink" Target="https://him-auto.ru/dezinfekciya-oborudovaniya-stancii-i-rashodnye-materialy/nasadka-dlya-mojki-emkostej-a80r-s-gidroprivodom-40-lmin-160-bar-nerzh-vhod-34g/" TargetMode="External"/><Relationship Id="rId_hyperlink_217" Type="http://schemas.openxmlformats.org/officeDocument/2006/relationships/hyperlink" Target="https://him-auto.ru/dezinfekciya-oborudovaniya-stancii-i-rashodnye-materialy/nasadka-dlya-mojki-emkostej-a80r-s-gidroprivodom-45-lmin-160-bar-nerzh-vhod-34g-atex/" TargetMode="External"/><Relationship Id="rId_hyperlink_218" Type="http://schemas.openxmlformats.org/officeDocument/2006/relationships/hyperlink" Target="https://him-auto.ru/dezinfekciya-oborudovaniya-stancii-i-rashodnye-materialy/nasadka-dlya-mojki-emkostej-a80r-s-gidroprivodom-50-lmin-160-bar-nerzh-vhod-34g/" TargetMode="External"/><Relationship Id="rId_hyperlink_219" Type="http://schemas.openxmlformats.org/officeDocument/2006/relationships/hyperlink" Target="https://him-auto.ru/dezinfekciya-oborudovaniya-stancii-i-rashodnye-materialy/nasadka-dlya-mojki-emkostej-a80r-s-gidroprivodom-50-lmin-160-bar-nerzh-vhod-34g-na-shlange/" TargetMode="External"/><Relationship Id="rId_hyperlink_220" Type="http://schemas.openxmlformats.org/officeDocument/2006/relationships/hyperlink" Target="https://him-auto.ru/dezinfekciya-oborudovaniya-stancii-i-rashodnye-materialy/nasadka-dlya-mojki-emkostej-a80r-s-gidroprivodom-70-lmin-160-bar-nerzh-vhod-34g/" TargetMode="External"/><Relationship Id="rId_hyperlink_221" Type="http://schemas.openxmlformats.org/officeDocument/2006/relationships/hyperlink" Target="https://him-auto.ru/dezinfekciya-oborudovaniya-stancii-i-rashodnye-materialy/nasadka-dlya-mojki-emkostej-a80r-s-gidroprivodom-80-lmin-160-bar-nerzh-vhod-34g/" TargetMode="External"/><Relationship Id="rId_hyperlink_222" Type="http://schemas.openxmlformats.org/officeDocument/2006/relationships/hyperlink" Target="https://him-auto.ru/dezinfekciya-oborudovaniya-stancii-i-rashodnye-materialy/nasadka-dlya-mojki-emkostej-a80r-s-gidroprivodom-85-lmin-160-bar-nerzh-vhod-34g-atex/" TargetMode="External"/><Relationship Id="rId_hyperlink_223" Type="http://schemas.openxmlformats.org/officeDocument/2006/relationships/hyperlink" Target="https://him-auto.ru/dezinfekciya-oborudovaniya-stancii-i-rashodnye-materialy/nasadka-dlya-mojki-emkostej-a80r-s-gidroprivodom-85-120-lmin-130-bar-nerzh-vhod-34g/" TargetMode="External"/><Relationship Id="rId_hyperlink_224" Type="http://schemas.openxmlformats.org/officeDocument/2006/relationships/hyperlink" Target="https://him-auto.ru/dezinfekciya-oborudovaniya-stancii-i-rashodnye-materialy/nasadka-dlya-mojki-emkostej-a80r-s-gidroprivodom-90-lmin-160-barnerzh-vhod-34g/" TargetMode="External"/><Relationship Id="rId_hyperlink_225" Type="http://schemas.openxmlformats.org/officeDocument/2006/relationships/hyperlink" Target="https://him-auto.ru/dezinfekciya-oborudovaniya-stancii-i-rashodnye-materialy/nasadka-dlya-mojki-emkostej-a80r2-s-gidroprivodom-50lmin-160-bar-nerzh-vhod-34g/" TargetMode="External"/><Relationship Id="rId_hyperlink_226" Type="http://schemas.openxmlformats.org/officeDocument/2006/relationships/hyperlink" Target="https://him-auto.ru/dezinfekciya-oborudovaniya-stancii-i-rashodnye-materialy/nasadka-dlya-mojki-emkostej-a80r2-s-gidroprivodom-70-lmin-160-bar-nerzh-vhod-34g/" TargetMode="External"/><Relationship Id="rId_hyperlink_227" Type="http://schemas.openxmlformats.org/officeDocument/2006/relationships/hyperlink" Target="https://him-auto.ru/dezinfekciya-oborudovaniya-stancii-i-rashodnye-materialy/nasadka-dlya-mojki-emkostej-c-gidroprivodom-mi63e-900mm-bez-forsunok-90grad-vhod-34-g-4-&#215;-m4/" TargetMode="External"/><Relationship Id="rId_hyperlink_228" Type="http://schemas.openxmlformats.org/officeDocument/2006/relationships/hyperlink" Target="https://him-auto.ru/dezinfekciya-oborudovaniya-stancii-i-rashodnye-materialy/nasadka-dlya-mojki-emkostej-cc5-3-10-304ss-12bspp/" TargetMode="External"/><Relationship Id="rId_hyperlink_229" Type="http://schemas.openxmlformats.org/officeDocument/2006/relationships/hyperlink" Target="https://him-auto.ru/dezinfekciya-oborudovaniya-stancii-i-rashodnye-materialy/nasadka-dlya-mojki-emkostej-fmd-2-10-360&#176;-316lss-2-38bspp/" TargetMode="External"/><Relationship Id="rId_hyperlink_230" Type="http://schemas.openxmlformats.org/officeDocument/2006/relationships/hyperlink" Target="https://him-auto.ru/dezinfekciya-oborudovaniya-stancii-i-rashodnye-materialy/nasadka-dlya-mojki-emkostej-ibcd-2-10-360&#176;-316lss-2-38bspp-s-dvigatelem-24-v/" TargetMode="External"/><Relationship Id="rId_hyperlink_231" Type="http://schemas.openxmlformats.org/officeDocument/2006/relationships/hyperlink" Target="https://him-auto.ru/dezinfekciya-oborudovaniya-stancii-i-rashodnye-materialy/nasadka-dlya-mojki-emkostej-m21e-ehlektroprivod-550mm-10-21-lmin-220v-12vvhod-2215sh/" TargetMode="External"/><Relationship Id="rId_hyperlink_232" Type="http://schemas.openxmlformats.org/officeDocument/2006/relationships/hyperlink" Target="https://him-auto.ru/dezinfekciya-oborudovaniya-stancii-i-rashodnye-materialy/nasadka-dlya-mojki-emkostej-mp200-2-10-360&#176;-316lss-34bspp/" TargetMode="External"/><Relationship Id="rId_hyperlink_233" Type="http://schemas.openxmlformats.org/officeDocument/2006/relationships/hyperlink" Target="https://him-auto.ru/dezinfekciya-oborudovaniya-stancii-i-rashodnye-materialy/nasadka-dlya-mojki-emkostej-mp200-2-15-360&#176;-316lss-34bspp/" TargetMode="External"/><Relationship Id="rId_hyperlink_234" Type="http://schemas.openxmlformats.org/officeDocument/2006/relationships/hyperlink" Target="https://him-auto.ru/dezinfekciya-oborudovaniya-stancii-i-rashodnye-materialy/nasadka-dlya-mojki-emkostej-mp200-2-30-316lss-34bspp-udlinennye-forsunki/" TargetMode="External"/><Relationship Id="rId_hyperlink_235" Type="http://schemas.openxmlformats.org/officeDocument/2006/relationships/hyperlink" Target="https://him-auto.ru/dezinfekciya-oborudovaniya-stancii-i-rashodnye-materialy/nasadka-dlya-mojki-emkostej-tcc2-3-12-60&#176;-304ss-14bspp/" TargetMode="External"/><Relationship Id="rId_hyperlink_236" Type="http://schemas.openxmlformats.org/officeDocument/2006/relationships/hyperlink" Target="https://him-auto.ru/dezinfekciya-oborudovaniya-stancii-i-rashodnye-materialy/nasadka-dlya-mojki-emkostej-tcc5-2-10-120&#176;-304ss-38bspp/" TargetMode="External"/><Relationship Id="rId_hyperlink_237" Type="http://schemas.openxmlformats.org/officeDocument/2006/relationships/hyperlink" Target="https://him-auto.ru/dezinfekciya-oborudovaniya-stancii-i-rashodnye-materialy/nasadka-dlya-mojki-emkostej-a42-r-s-gidroprivodom-20-lmin-40-160-bar-nerzh-vhod-12g/" TargetMode="External"/><Relationship Id="rId_hyperlink_238" Type="http://schemas.openxmlformats.org/officeDocument/2006/relationships/hyperlink" Target="https://him-auto.ru/dezinfekciya-oborudovaniya-stancii-i-rashodnye-materialy/nasadka-dlya-mojki-emkostej-a42-r-s-gidroprivodom-40-lmin-40-160-barnerzhvhod-12g/" TargetMode="External"/><Relationship Id="rId_hyperlink_239" Type="http://schemas.openxmlformats.org/officeDocument/2006/relationships/hyperlink" Target="https://him-auto.ru/dezinfekciya-oborudovaniya-stancii-i-rashodnye-materialy/nasadka-dlya-mojki-emkostej-a42-r2-s-gidroprivodom-20-lmin-160-barnerzhvhod-12g/" TargetMode="External"/><Relationship Id="rId_hyperlink_240" Type="http://schemas.openxmlformats.org/officeDocument/2006/relationships/hyperlink" Target="https://him-auto.ru/dezinfekciya-oborudovaniya-stancii-i-rashodnye-materialy/nasadka-dlya-mojki-emkostej-a42-r2-s-gidroprivodom-30-lmin-160-bar-nerzhvhod-12g/" TargetMode="External"/><Relationship Id="rId_hyperlink_241" Type="http://schemas.openxmlformats.org/officeDocument/2006/relationships/hyperlink" Target="https://him-auto.ru/dezinfekciya-oborudovaniya-stancii-i-rashodnye-materialy/nasadka-dlya-mojki-emkostej-a42-r2-s-gidroprivodom-40-lmin-160-bar-nerzhvhod-12g/" TargetMode="External"/><Relationship Id="rId_hyperlink_242" Type="http://schemas.openxmlformats.org/officeDocument/2006/relationships/hyperlink" Target="https://him-auto.ru/dezinfekciya-oborudovaniya-stancii-i-rashodnye-materialy/nasadka-dlya-mojki-emkostej-a42-r2-s-gidroprivodom-50-lmin-160-barnerzhvhod-12g/" TargetMode="External"/><Relationship Id="rId_hyperlink_243" Type="http://schemas.openxmlformats.org/officeDocument/2006/relationships/hyperlink" Target="https://him-auto.ru/dezinfekciya-oborudovaniya-stancii-i-rashodnye-materialy/nasadka-dlya-mojki-emkostej-m163-915mm-s-gidroprivodom-20-lmin-160-barnerzh-vhod-34g&#248;45/" TargetMode="External"/><Relationship Id="rId_hyperlink_244" Type="http://schemas.openxmlformats.org/officeDocument/2006/relationships/hyperlink" Target="https://him-auto.ru/dezinfekciya-oborudovaniya-stancii-i-rashodnye-materialy/nasadka-dlya-mojki-emkostej-m163-s-gidroprivodom-20-lmin-160-barnerzh-vhod-34-g/" TargetMode="External"/><Relationship Id="rId_hyperlink_245" Type="http://schemas.openxmlformats.org/officeDocument/2006/relationships/hyperlink" Target="https://him-auto.ru/dezinfekciya-oborudovaniya-stancii-i-rashodnye-materialy/nasadka-dlya-mojki-emkostej-m25e-s-otkachkoj-ehlektroprivod-730mm-10-25-lmin-220v-12v/" TargetMode="External"/><Relationship Id="rId_hyperlink_246" Type="http://schemas.openxmlformats.org/officeDocument/2006/relationships/hyperlink" Target="https://him-auto.ru/dezinfekciya-oborudovaniya-stancii-i-rashodnye-materialy/nasadka-dlya-mojki-emkostej-m63p-s-pnevmoprivodom-650mm-&#248;50-mm-38-gvyhod-4h18g/" TargetMode="External"/><Relationship Id="rId_hyperlink_247" Type="http://schemas.openxmlformats.org/officeDocument/2006/relationships/hyperlink" Target="https://him-auto.ru/dezinfekciya-oborudovaniya-stancii-i-rashodnye-materialy/nasadka-dlya-mojki-emkostej-m63p-s-pnevmoprivodom-915mm-16-40-lmin-38-gvozd-14g-atex/" TargetMode="External"/><Relationship Id="rId_hyperlink_248" Type="http://schemas.openxmlformats.org/officeDocument/2006/relationships/hyperlink" Target="https://him-auto.ru/dezinfekciya-oborudovaniya-stancii-i-rashodnye-materialy/nasadka-dlya-mojki-emkostej-m63e-ehlektroprivod-650mm-16-40-lmin-220v-24v38-g/" TargetMode="External"/><Relationship Id="rId_hyperlink_249" Type="http://schemas.openxmlformats.org/officeDocument/2006/relationships/hyperlink" Target="https://him-auto.ru/dezinfekciya-oborudovaniya-stancii-i-rashodnye-materialy/nasadka-dlya-mojki-emkostej-m63e-ehlektroprivod-900mm-16-40-lmin-90grad-220v-24v38-g/" TargetMode="External"/><Relationship Id="rId_hyperlink_250" Type="http://schemas.openxmlformats.org/officeDocument/2006/relationships/hyperlink" Target="https://him-auto.ru/dezinfekciya-oborudovaniya-stancii-i-rashodnye-materialy/nasadka-dlya-mojki-emkostej-m85e-ehlektroprivod-900mm-20-80-lmin-90grad-220v-24v38g/" TargetMode="External"/><Relationship Id="rId_hyperlink_251" Type="http://schemas.openxmlformats.org/officeDocument/2006/relationships/hyperlink" Target="https://him-auto.ru/dezinfekciya-oborudovaniya-stancii-i-rashodnye-materialy/nasadka-dlya-mojki-emkostej-mi63-915-mm-s-gidroprivodom-160-bar-90-gradnerzh/" TargetMode="External"/><Relationship Id="rId_hyperlink_252" Type="http://schemas.openxmlformats.org/officeDocument/2006/relationships/hyperlink" Target="https://him-auto.ru/dezinfekciya-oborudovaniya-stancii-i-rashodnye-materialy/nasadka-dlya-mojki-emkostej-mi63-s-gidroprivodom-22-lmin-110-bar-nerzh-vhod-34-g-&#248;65/" TargetMode="External"/><Relationship Id="rId_hyperlink_253" Type="http://schemas.openxmlformats.org/officeDocument/2006/relationships/hyperlink" Target="https://him-auto.ru/dezinfekciya-oborudovaniya-stancii-i-rashodnye-materialy/nasadka-dlya-mojki-emkostej-mi63-50-s-gidroprivodom-20-lmin-110-bar-nerzhvhod-34-g/" TargetMode="External"/><Relationship Id="rId_hyperlink_254" Type="http://schemas.openxmlformats.org/officeDocument/2006/relationships/hyperlink" Target="https://him-auto.ru/dezinfekciya-oborudovaniya-stancii-i-rashodnye-materialy/nasadka-dlya-mojki-emkostej-mi6350-s-gidroprivodom-40-lmin-160-bar-nerzh-34-g/" TargetMode="External"/><Relationship Id="rId_hyperlink_255" Type="http://schemas.openxmlformats.org/officeDocument/2006/relationships/hyperlink" Target="https://him-auto.ru/dezinfekciya-oborudovaniya-stancii-i-rashodnye-materialy/nasadka-dlya-mojki-emkostej-mi85-s-gidroprivodom-20-lmin-107-bar-nerzh-vhod-38-g/" TargetMode="External"/><Relationship Id="rId_hyperlink_256" Type="http://schemas.openxmlformats.org/officeDocument/2006/relationships/hyperlink" Target="https://him-auto.ru/dezinfekciya-oborudovaniya-stancii-i-rashodnye-materialy/nasadka-dlya-mojki-emkostej-mi85-s-gidroprivodom-20-80-lmin-160-bar-nerzh-vhod-34-g/" TargetMode="External"/><Relationship Id="rId_hyperlink_257" Type="http://schemas.openxmlformats.org/officeDocument/2006/relationships/hyperlink" Target="https://him-auto.ru/dezinfekciya-oborudovaniya-stancii-i-rashodnye-materialy/nasadka-dlya-mojki-poverhnostej-a42-fr-2-45&#176;-s-gidroprivodom-20-30-lmin-140-barnerzhvhod-12g/" TargetMode="External"/><Relationship Id="rId_hyperlink_258" Type="http://schemas.openxmlformats.org/officeDocument/2006/relationships/hyperlink" Target="https://him-auto.ru/dezinfekciya-oborudovaniya-stancii-i-rashodnye-materialy/nasadka-dlya-mojki-poverhnostej-a42-fr2-s-gidroprivodom-30-lmin-40-160-bar-nerzhvhod-12g/" TargetMode="External"/><Relationship Id="rId_hyperlink_259" Type="http://schemas.openxmlformats.org/officeDocument/2006/relationships/hyperlink" Target="https://him-auto.ru/dezinfekciya-oborudovaniya-stancii-i-rashodnye-materialy/nasadka-dlya-mojki-poverhnostej-a43-fr2-s-gidroprivodom-20-25-lmin-140-barnerzhvhod-12g/" TargetMode="External"/><Relationship Id="rId_hyperlink_260" Type="http://schemas.openxmlformats.org/officeDocument/2006/relationships/hyperlink" Target="https://him-auto.ru/dezinfekciya-oborudovaniya-stancii-i-rashodnye-materialy/nasos-plunzhernyj-kesmtp-50130-tw-s-ehl-dvigatelem-11-kvt-380-v-na-rame-s-puskatelem/" TargetMode="External"/><Relationship Id="rId_hyperlink_261" Type="http://schemas.openxmlformats.org/officeDocument/2006/relationships/hyperlink" Target="https://him-auto.ru/dezinfekciya-oborudovaniya-stancii-i-rashodnye-materialy/nasos-plunzhernyj-kes-33200-s-ehl-dvigatelem-11-kvt-380-v/" TargetMode="External"/><Relationship Id="rId_hyperlink_262" Type="http://schemas.openxmlformats.org/officeDocument/2006/relationships/hyperlink" Target="https://him-auto.ru/dezinfekciya-oborudovaniya-stancii-i-rashodnye-materialy/nasos-plunzhernyj-kes-mtp-5380-s-ehl-dvigatelem-75-kvt-380-v-na-rame-s-puskatelem/" TargetMode="External"/><Relationship Id="rId_hyperlink_263" Type="http://schemas.openxmlformats.org/officeDocument/2006/relationships/hyperlink" Target="https://him-auto.ru/dezinfekciya-oborudovaniya-stancii-i-rashodnye-materialy/nasos-plunzhernyj-kesmtp-15500-s-ehl-dvigatelem-15-kvt-380-v-na-rame-s-puskatelem/" TargetMode="External"/><Relationship Id="rId_hyperlink_264" Type="http://schemas.openxmlformats.org/officeDocument/2006/relationships/hyperlink" Target="https://him-auto.ru/dezinfekciya-oborudovaniya-stancii-i-rashodnye-materialy/nasos-plunzhernyj-kesmtp-26275-s-ehl-dvigatelem-15-kvt-460v-60-gc-na-rame-s-puskatelem/" TargetMode="External"/><Relationship Id="rId_hyperlink_265" Type="http://schemas.openxmlformats.org/officeDocument/2006/relationships/hyperlink" Target="https://him-auto.ru/dezinfekciya-oborudovaniya-stancii-i-rashodnye-materialy/nasos-plunzhernyj-kesmtp-33150-rw-s-ehl-dvigatelem-11-kvt-na-rame/" TargetMode="External"/><Relationship Id="rId_hyperlink_266" Type="http://schemas.openxmlformats.org/officeDocument/2006/relationships/hyperlink" Target="https://him-auto.ru/dezinfekciya-oborudovaniya-stancii-i-rashodnye-materialy/nasos-plunzhernyj-kesmtp-33150rw-s-ehl-dvigatelem-92-kvt-380-v-na-rame-s-puskatelem/" TargetMode="External"/><Relationship Id="rId_hyperlink_267" Type="http://schemas.openxmlformats.org/officeDocument/2006/relationships/hyperlink" Target="https://him-auto.ru/dezinfekciya-oborudovaniya-stancii-i-rashodnye-materialy/nasos-plunzhernyj-kesmtp-33200rw-s-ehl-dvigatelem-11-kvt-380-v-na-rame-s-puskatelem/" TargetMode="External"/><Relationship Id="rId_hyperlink_268" Type="http://schemas.openxmlformats.org/officeDocument/2006/relationships/hyperlink" Target="https://him-auto.ru/dezinfekciya-oborudovaniya-stancii-i-rashodnye-materialy/nasos-plunzhernyj-kesmtp-33200tw-s-ehl-dvigatelem-11-kvt-380-v-na-rame-s-puskatelem/" TargetMode="External"/><Relationship Id="rId_hyperlink_269" Type="http://schemas.openxmlformats.org/officeDocument/2006/relationships/hyperlink" Target="https://him-auto.ru/dezinfekciya-oborudovaniya-stancii-i-rashodnye-materialy/nasos-plunzhernyj-kesmtp-33250tw-s-ehl-dvigatelem-15-kvt-380-v-na-rame-s-puskatelem/" TargetMode="External"/><Relationship Id="rId_hyperlink_270" Type="http://schemas.openxmlformats.org/officeDocument/2006/relationships/hyperlink" Target="https://him-auto.ru/dezinfekciya-oborudovaniya-stancii-i-rashodnye-materialy/nasos-plunzhernyj-kesmtp-42150-s-ehl-dvigatelem-11-kvt-380-v-na-rame-s-puskatelem/" TargetMode="External"/><Relationship Id="rId_hyperlink_271" Type="http://schemas.openxmlformats.org/officeDocument/2006/relationships/hyperlink" Target="https://him-auto.ru/dezinfekciya-oborudovaniya-stancii-i-rashodnye-materialy/nasos-plunzhernyj-kesmtp-42190-s-ehl-dvigatelem-15-kvt-380-v-na-rame-s-puskatelem/" TargetMode="External"/><Relationship Id="rId_hyperlink_272" Type="http://schemas.openxmlformats.org/officeDocument/2006/relationships/hyperlink" Target="https://him-auto.ru/dezinfekciya-oborudovaniya-stancii-i-rashodnye-materialy/nasos-plunzhernyj-kesmtp-50160-s-ehl-dvigatelem-15-kvt-380-v-na-rame-s-puskatelem/" TargetMode="External"/><Relationship Id="rId_hyperlink_273" Type="http://schemas.openxmlformats.org/officeDocument/2006/relationships/hyperlink" Target="https://him-auto.ru/dezinfekciya-oborudovaniya-stancii-i-rashodnye-materialy/nasos-plunzhernyj-mtp-tw-3390-s-ehl-dvigatelem-380-v-75kvt-c-pultom-upr/" TargetMode="External"/><Relationship Id="rId_hyperlink_274" Type="http://schemas.openxmlformats.org/officeDocument/2006/relationships/hyperlink" Target="https://him-auto.ru/dezinfekciya-oborudovaniya-stancii-i-rashodnye-materialy/nasos-plunzhernyj-mtp-tw-42150-s-ehl-dvigatelem-380-v-11kvt/" TargetMode="External"/><Relationship Id="rId_hyperlink_275" Type="http://schemas.openxmlformats.org/officeDocument/2006/relationships/hyperlink" Target="https://him-auto.ru/dezinfekciya-oborudovaniya-stancii-i-rashodnye-materialy/nasos-plunzhernyj-mtp-tw-42200-s-ehl-dvigatelem-380-v-15-kvt/" TargetMode="External"/><Relationship Id="rId_hyperlink_276" Type="http://schemas.openxmlformats.org/officeDocument/2006/relationships/hyperlink" Target="https://him-auto.ru/dezinfekciya-oborudovaniya-stancii-i-rashodnye-materialy/nasos-plunzhernyj-mtp-tw-48100-s-ehl-dvigatelem-380-v-11kvt/" TargetMode="External"/><Relationship Id="rId_hyperlink_277" Type="http://schemas.openxmlformats.org/officeDocument/2006/relationships/hyperlink" Target="https://him-auto.ru/dezinfekciya-oborudovaniya-stancii-i-rashodnye-materialy/nasosnaya-gruppa-kometa-hp3x11kv_mp1x15kvt-_lp2x15kvt/" TargetMode="External"/><Relationship Id="rId_hyperlink_278" Type="http://schemas.openxmlformats.org/officeDocument/2006/relationships/hyperlink" Target="https://him-auto.ru/dezinfekciya-oborudovaniya-stancii-i-rashodnye-materialy/nasosnaya-stanciya-ldc-q-10020-1x4-kvt-20-bar-3-polzovatelya/" TargetMode="External"/><Relationship Id="rId_hyperlink_279" Type="http://schemas.openxmlformats.org/officeDocument/2006/relationships/hyperlink" Target="https://him-auto.ru/dezinfekciya-oborudovaniya-stancii-i-rashodnye-materialy/nasosnaya-stanciya-ldc-q-13020-1x55-kvt-20-bar-4-6-polzovatelej/" TargetMode="External"/><Relationship Id="rId_hyperlink_280" Type="http://schemas.openxmlformats.org/officeDocument/2006/relationships/hyperlink" Target="https://him-auto.ru/dezinfekciya-oborudovaniya-stancii-i-rashodnye-materialy/nasosnaya-stanciya-ldc-q-13020-1x75-kvt-20-bar-4-6-polzovatelej-s-bufernoj-emkostyu/" TargetMode="External"/><Relationship Id="rId_hyperlink_281" Type="http://schemas.openxmlformats.org/officeDocument/2006/relationships/hyperlink" Target="https://him-auto.ru/dezinfekciya-oborudovaniya-stancii-i-rashodnye-materialy/nasosnaya-stanciya-ldc-q-19020-1x11-kvt-20-bar-4-6-polzovatelej-s-bufernoj-emkostyu/" TargetMode="External"/><Relationship Id="rId_hyperlink_282" Type="http://schemas.openxmlformats.org/officeDocument/2006/relationships/hyperlink" Target="https://him-auto.ru/dezinfekciya-oborudovaniya-stancii-i-rashodnye-materialy/nasosnaya-stanciya-ldc-q-19020-1x75-kvt-20-bar-4-6-polzovatelej/" TargetMode="External"/><Relationship Id="rId_hyperlink_283" Type="http://schemas.openxmlformats.org/officeDocument/2006/relationships/hyperlink" Target="https://him-auto.ru/dezinfekciya-oborudovaniya-stancii-i-rashodnye-materialy/nasosnaya-stanciya-ldc-q-24020-1x11-kvt-20-bar-8-polzovatelej/" TargetMode="External"/><Relationship Id="rId_hyperlink_284" Type="http://schemas.openxmlformats.org/officeDocument/2006/relationships/hyperlink" Target="https://him-auto.ru/dezinfekciya-oborudovaniya-stancii-i-rashodnye-materialy/nasosnaya-stanciya-ldc-q-38020-2x75-kvt-20-bar-12-polzovatelej/" TargetMode="External"/><Relationship Id="rId_hyperlink_285" Type="http://schemas.openxmlformats.org/officeDocument/2006/relationships/hyperlink" Target="https://him-auto.ru/dezinfekciya-oborudovaniya-stancii-i-rashodnye-materialy/nasosnaya-stanciya-ldc-q-48020-2x11-kvt-20-bar-16-polzovatelej/" TargetMode="External"/><Relationship Id="rId_hyperlink_286" Type="http://schemas.openxmlformats.org/officeDocument/2006/relationships/hyperlink" Target="https://him-auto.ru/dezinfekciya-oborudovaniya-stancii-i-rashodnye-materialy/nasosnaya-stanciya-ldc-q-48020-2x11-kvt-20-bar-16-polzovatelej-buf-emkost/" TargetMode="External"/><Relationship Id="rId_hyperlink_287" Type="http://schemas.openxmlformats.org/officeDocument/2006/relationships/hyperlink" Target="https://him-auto.ru/dezinfekciya-oborudovaniya-stancii-i-rashodnye-materialy/nasosnaya-stanciya-ldc-q-6520-1x3-kvt-20-bar-2-polzovatelya/" TargetMode="External"/><Relationship Id="rId_hyperlink_288" Type="http://schemas.openxmlformats.org/officeDocument/2006/relationships/hyperlink" Target="https://him-auto.ru/dezinfekciya-oborudovaniya-stancii-i-rashodnye-materialy/nasosnaya-stanciya-ldc-q-6520-1x3-kvt-20-bar-2-polzovatelya-v-korpuse-iz-nerzh/" TargetMode="External"/><Relationship Id="rId_hyperlink_289" Type="http://schemas.openxmlformats.org/officeDocument/2006/relationships/hyperlink" Target="https://him-auto.ru/dezinfekciya-oborudovaniya-stancii-i-rashodnye-materialy/nasosnaya-stanciya-ldc-q-72020-3x11-kvt-20-bar-24-polzovatelya/" TargetMode="External"/><Relationship Id="rId_hyperlink_290" Type="http://schemas.openxmlformats.org/officeDocument/2006/relationships/hyperlink" Target="https://him-auto.ru/dezinfekciya-oborudovaniya-stancii-i-rashodnye-materialy/nasosnaya-stanciya-mdc-16040-4x75-kvt-40-bar-8-polzovatelej/" TargetMode="External"/><Relationship Id="rId_hyperlink_291" Type="http://schemas.openxmlformats.org/officeDocument/2006/relationships/hyperlink" Target="https://him-auto.ru/dezinfekciya-oborudovaniya-stancii-i-rashodnye-materialy/nasosnaya-stanciya-mdc-16040-4x75-kvt-40-bar-8-polzovatelej-bufemkost/" TargetMode="External"/><Relationship Id="rId_hyperlink_292" Type="http://schemas.openxmlformats.org/officeDocument/2006/relationships/hyperlink" Target="https://him-auto.ru/dezinfekciya-oborudovaniya-stancii-i-rashodnye-materialy/nasosnaya-stanciya-mdc-24040-6x75-kvt-40-bar-12-polzovatelej/" TargetMode="External"/><Relationship Id="rId_hyperlink_293" Type="http://schemas.openxmlformats.org/officeDocument/2006/relationships/hyperlink" Target="https://him-auto.ru/dezinfekciya-oborudovaniya-stancii-i-rashodnye-materialy/nasosnaya-stanciya-mdc-24040-6x75-kvt-40-bar-12-polzovatelej-bufemkost/" TargetMode="External"/><Relationship Id="rId_hyperlink_294" Type="http://schemas.openxmlformats.org/officeDocument/2006/relationships/hyperlink" Target="https://him-auto.ru/dezinfekciya-oborudovaniya-stancii-i-rashodnye-materialy/nasosnaya-stanciya-mdc-32040-8x75-kvt-40-bar-16-polzovatelej/" TargetMode="External"/><Relationship Id="rId_hyperlink_295" Type="http://schemas.openxmlformats.org/officeDocument/2006/relationships/hyperlink" Target="https://him-auto.ru/dezinfekciya-oborudovaniya-stancii-i-rashodnye-materialy/nasosnaya-stanciya-mdc-4040-1x75-kvt-40-bar-3-polzovatelya/" TargetMode="External"/><Relationship Id="rId_hyperlink_296" Type="http://schemas.openxmlformats.org/officeDocument/2006/relationships/hyperlink" Target="https://him-auto.ru/dezinfekciya-oborudovaniya-stancii-i-rashodnye-materialy/nasosnaya-stanciya-mdc-8040-2x75-kvt-40-bar-5-polzovatelej/" TargetMode="External"/><Relationship Id="rId_hyperlink_297" Type="http://schemas.openxmlformats.org/officeDocument/2006/relationships/hyperlink" Target="https://him-auto.ru/dezinfekciya-oborudovaniya-stancii-i-rashodnye-materialy/nasosnaya-stanciya-mdc-8040-2x75-kvt-40-bar-5-polzovatelej-s-bufernoj-emkostyu/" TargetMode="External"/><Relationship Id="rId_hyperlink_298" Type="http://schemas.openxmlformats.org/officeDocument/2006/relationships/hyperlink" Target="https://him-auto.ru/dezinfekciya-oborudovaniya-stancii-i-rashodnye-materialy/nasosnaya-stanciya-msldc-q-10020-blocksat-rf-1x4-kvt-20-bar-3-polzovatelya/" TargetMode="External"/><Relationship Id="rId_hyperlink_299" Type="http://schemas.openxmlformats.org/officeDocument/2006/relationships/hyperlink" Target="https://him-auto.ru/dezinfekciya-oborudovaniya-stancii-i-rashodnye-materialy/nasosnaya-stanciya-msldc-q-10020-blocksat-rfd-1x4-kvt-20-bar-3-polzovatelya/" TargetMode="External"/><Relationship Id="rId_hyperlink_300" Type="http://schemas.openxmlformats.org/officeDocument/2006/relationships/hyperlink" Target="https://him-auto.ru/dezinfekciya-oborudovaniya-stancii-i-rashodnye-materialy/nasosnaya-stanciya-msldc-q-13020-blocksat-rf-1x55-kvt-20-bar-4-polzovatelya/" TargetMode="External"/><Relationship Id="rId_hyperlink_301" Type="http://schemas.openxmlformats.org/officeDocument/2006/relationships/hyperlink" Target="https://him-auto.ru/dezinfekciya-oborudovaniya-stancii-i-rashodnye-materialy/nasosnaya-stanciya-msldc-q-13020-blocksat-rfd-1x55-kvt-20-bar-4-polzovatelya/" TargetMode="External"/><Relationship Id="rId_hyperlink_302" Type="http://schemas.openxmlformats.org/officeDocument/2006/relationships/hyperlink" Target="https://him-auto.ru/dezinfekciya-oborudovaniya-stancii-i-rashodnye-materialy/nasosnaya-stanciya-msldc-q-19020-blocksat-rf-1x75-kvt-20-bar-6-polzovatelej/" TargetMode="External"/><Relationship Id="rId_hyperlink_303" Type="http://schemas.openxmlformats.org/officeDocument/2006/relationships/hyperlink" Target="https://him-auto.ru/dezinfekciya-oborudovaniya-stancii-i-rashodnye-materialy/nasosnaya-stanciya-msldc-q-19020-blocksat-rfd-1x75-kvt-20-bar-6-polzovatelej/" TargetMode="External"/><Relationship Id="rId_hyperlink_304" Type="http://schemas.openxmlformats.org/officeDocument/2006/relationships/hyperlink" Target="https://him-auto.ru/dezinfekciya-oborudovaniya-stancii-i-rashodnye-materialy/nasosnaya-stanciya-msldc-q-6520-blocksat-rf-1x3-kvt-20-bar-2-polzovatelya/" TargetMode="External"/><Relationship Id="rId_hyperlink_305" Type="http://schemas.openxmlformats.org/officeDocument/2006/relationships/hyperlink" Target="https://him-auto.ru/dezinfekciya-oborudovaniya-stancii-i-rashodnye-materialy/nasosnaya-stanciya-msldc-q-6520-blocksat-rfd-1x3-kvt-20-bar-2-polzovatelya/" TargetMode="External"/><Relationship Id="rId_hyperlink_306" Type="http://schemas.openxmlformats.org/officeDocument/2006/relationships/hyperlink" Target="https://him-auto.ru/dezinfekciya-oborudovaniya-stancii-i-rashodnye-materialy/nasosnaya-stanciya-vysokogo-davleniya-kes-200150/" TargetMode="External"/><Relationship Id="rId_hyperlink_307" Type="http://schemas.openxmlformats.org/officeDocument/2006/relationships/hyperlink" Target="https://him-auto.ru/dezinfekciya-oborudovaniya-stancii-i-rashodnye-materialy/nasosnaya-stanciya-vysokogo-davleniya-kes-200150/?sku=160265" TargetMode="External"/><Relationship Id="rId_hyperlink_308" Type="http://schemas.openxmlformats.org/officeDocument/2006/relationships/hyperlink" Target="https://him-auto.ru/dezinfekciya-oborudovaniya-stancii-i-rashodnye-materialy/nasosnaya-stanciya-vysokogo-davleniya-kes-212150/" TargetMode="External"/><Relationship Id="rId_hyperlink_309" Type="http://schemas.openxmlformats.org/officeDocument/2006/relationships/hyperlink" Target="https://him-auto.ru/dezinfekciya-oborudovaniya-stancii-i-rashodnye-materialy/nasosnaya-stanciya-vysokogo-davleniya-kes-340100/" TargetMode="External"/><Relationship Id="rId_hyperlink_310" Type="http://schemas.openxmlformats.org/officeDocument/2006/relationships/hyperlink" Target="https://him-auto.ru/dezinfekciya-oborudovaniya-stancii-i-rashodnye-materialy/nasosnaya-stanciya-vysokogo-davleniya-kes3-126150-85s-multi-program/" TargetMode="External"/><Relationship Id="rId_hyperlink_311" Type="http://schemas.openxmlformats.org/officeDocument/2006/relationships/hyperlink" Target="https://him-auto.ru/dezinfekciya-oborudovaniya-stancii-i-rashodnye-materialy/nasosnaya-stanciya-vysokogo-davleniya-sn-vd-15150/" TargetMode="External"/><Relationship Id="rId_hyperlink_312" Type="http://schemas.openxmlformats.org/officeDocument/2006/relationships/hyperlink" Target="https://him-auto.ru/dezinfekciya-oborudovaniya-stancii-i-rashodnye-materialy/nasosnaya-stanciya-vysokogo-davleniya-sn-vd-15210/" TargetMode="External"/><Relationship Id="rId_hyperlink_313" Type="http://schemas.openxmlformats.org/officeDocument/2006/relationships/hyperlink" Target="https://him-auto.ru/dezinfekciya-oborudovaniya-stancii-i-rashodnye-materialy/nasosnaya-stanciya-vysokogo-davleniya-sn-vd-21150-udalenie/" TargetMode="External"/><Relationship Id="rId_hyperlink_314" Type="http://schemas.openxmlformats.org/officeDocument/2006/relationships/hyperlink" Target="https://him-auto.ru/dezinfekciya-oborudovaniya-stancii-i-rashodnye-materialy/nasosnaya-stanciya-vysokogo-davleniya-sn-vd-21210/" TargetMode="External"/><Relationship Id="rId_hyperlink_315" Type="http://schemas.openxmlformats.org/officeDocument/2006/relationships/hyperlink" Target="https://him-auto.ru/dezinfekciya-oborudovaniya-stancii-i-rashodnye-materialy/nasosnaya-stanciya-vysokogo-davleniya-snvd-105-160/" TargetMode="External"/><Relationship Id="rId_hyperlink_316" Type="http://schemas.openxmlformats.org/officeDocument/2006/relationships/hyperlink" Target="https://him-auto.ru/dezinfekciya-oborudovaniya-stancii-i-rashodnye-materialy/nasosnaya-stanciya-vysokogo-davleniya-snvd-130-60/" TargetMode="External"/><Relationship Id="rId_hyperlink_317" Type="http://schemas.openxmlformats.org/officeDocument/2006/relationships/hyperlink" Target="https://him-auto.ru/dezinfekciya-oborudovaniya-stancii-i-rashodnye-materialy/nasosnaya-stanciya-vysokogo-davleniya-snvd-21-160d1/" TargetMode="External"/><Relationship Id="rId_hyperlink_318" Type="http://schemas.openxmlformats.org/officeDocument/2006/relationships/hyperlink" Target="https://him-auto.ru/dezinfekciya-oborudovaniya-stancii-i-rashodnye-materialy/nasosnaya-stanciya-vysokogo-davleniya-snvd-42-160/" TargetMode="External"/><Relationship Id="rId_hyperlink_319" Type="http://schemas.openxmlformats.org/officeDocument/2006/relationships/hyperlink" Target="https://him-auto.ru/dezinfekciya-oborudovaniya-stancii-i-rashodnye-materialy/nasosnaya-stanciya-vysokogo-davleniya-snvd-63-160/" TargetMode="External"/><Relationship Id="rId_hyperlink_320" Type="http://schemas.openxmlformats.org/officeDocument/2006/relationships/hyperlink" Target="https://him-auto.ru/dezinfekciya-oborudovaniya-stancii-i-rashodnye-materialy/nasosnaya-stanciya-vysokogo-davleniya-snvd-84-160/" TargetMode="External"/><Relationship Id="rId_hyperlink_321" Type="http://schemas.openxmlformats.org/officeDocument/2006/relationships/hyperlink" Target="https://him-auto.ru/dezinfekciya-oborudovaniya-stancii-i-rashodnye-materialy/nasosnaya-stanciya-vysokogo-davleniya-snvd-96-150/" TargetMode="External"/><Relationship Id="rId_hyperlink_322" Type="http://schemas.openxmlformats.org/officeDocument/2006/relationships/hyperlink" Target="https://him-auto.ru/dezinfekciya-oborudovaniya-stancii-i-rashodnye-materialy/nasosnaya-stanciya-povysheniya-davleniya-qvxf16-160-15-kvt/" TargetMode="External"/><Relationship Id="rId_hyperlink_323" Type="http://schemas.openxmlformats.org/officeDocument/2006/relationships/hyperlink" Target="https://him-auto.ru/dezinfekciya-oborudovaniya-stancii-i-rashodnye-materialy/nasosnaya-stanciya-povysheniya-davleniya-sn-10-20/" TargetMode="External"/><Relationship Id="rId_hyperlink_324" Type="http://schemas.openxmlformats.org/officeDocument/2006/relationships/hyperlink" Target="https://him-auto.ru/dezinfekciya-oborudovaniya-stancii-i-rashodnye-materialy/nasosnaya-stanciya-povysheniya-davleniya-sn-15-20-qvxf/" TargetMode="External"/><Relationship Id="rId_hyperlink_325" Type="http://schemas.openxmlformats.org/officeDocument/2006/relationships/hyperlink" Target="https://him-auto.ru/dezinfekciya-oborudovaniya-stancii-i-rashodnye-materialy/nasosnaya-stanciya-povysheniya-davleniya-sn-2-20-qvxf/" TargetMode="External"/><Relationship Id="rId_hyperlink_326" Type="http://schemas.openxmlformats.org/officeDocument/2006/relationships/hyperlink" Target="https://him-auto.ru/dezinfekciya-oborudovaniya-stancii-i-rashodnye-materialy/nasosnaya-stanciya-povysheniya-davleniya-sn-2-20-qvxf/?sku=160134" TargetMode="External"/><Relationship Id="rId_hyperlink_327" Type="http://schemas.openxmlformats.org/officeDocument/2006/relationships/hyperlink" Target="https://him-auto.ru/dezinfekciya-oborudovaniya-stancii-i-rashodnye-materialy/nasosnaya-stanciya-povysheniya-davleniya-sn-230-202-qvxf/" TargetMode="External"/><Relationship Id="rId_hyperlink_328" Type="http://schemas.openxmlformats.org/officeDocument/2006/relationships/hyperlink" Target="https://him-auto.ru/dezinfekciya-oborudovaniya-stancii-i-rashodnye-materialy/nasosnaya-stanciya-povysheniya-davleniya-sn-300-202-qvxf/" TargetMode="External"/><Relationship Id="rId_hyperlink_329" Type="http://schemas.openxmlformats.org/officeDocument/2006/relationships/hyperlink" Target="https://him-auto.ru/dezinfekciya-oborudovaniya-stancii-i-rashodnye-materialy/nasosnaya-stanciya-povysheniya-davleniya-sn-300-203-qvxf/" TargetMode="External"/><Relationship Id="rId_hyperlink_330" Type="http://schemas.openxmlformats.org/officeDocument/2006/relationships/hyperlink" Target="https://him-auto.ru/dezinfekciya-oborudovaniya-stancii-i-rashodnye-materialy/nasosnaya-stanciya-povysheniya-davleniya-sn-4-20/" TargetMode="External"/><Relationship Id="rId_hyperlink_331" Type="http://schemas.openxmlformats.org/officeDocument/2006/relationships/hyperlink" Target="https://him-auto.ru/dezinfekciya-oborudovaniya-stancii-i-rashodnye-materialy/nasosnaya-stanciya-povysheniya-davleniya-sn-4-20-qvxf/" TargetMode="External"/><Relationship Id="rId_hyperlink_332" Type="http://schemas.openxmlformats.org/officeDocument/2006/relationships/hyperlink" Target="https://him-auto.ru/dezinfekciya-oborudovaniya-stancii-i-rashodnye-materialy/nasosnaya-stanciya-povysheniya-davleniya-sn-500-202-qvxf/" TargetMode="External"/><Relationship Id="rId_hyperlink_333" Type="http://schemas.openxmlformats.org/officeDocument/2006/relationships/hyperlink" Target="https://him-auto.ru/dezinfekciya-oborudovaniya-stancii-i-rashodnye-materialy/nasosnaya-stanciya-povysheniya-davleniya-sn-6-20/" TargetMode="External"/><Relationship Id="rId_hyperlink_334" Type="http://schemas.openxmlformats.org/officeDocument/2006/relationships/hyperlink" Target="https://him-auto.ru/dezinfekciya-oborudovaniya-stancii-i-rashodnye-materialy/nasosnaya-stanciya-povysheniya-davleniya-sn-6-20-qvxf/" TargetMode="External"/><Relationship Id="rId_hyperlink_335" Type="http://schemas.openxmlformats.org/officeDocument/2006/relationships/hyperlink" Target="https://him-auto.ru/dezinfekciya-oborudovaniya-stancii-i-rashodnye-materialy/nasosnaya-stanciya-povysheniya-davleniya-sn-700-203-qvxf/" TargetMode="External"/><Relationship Id="rId_hyperlink_336" Type="http://schemas.openxmlformats.org/officeDocument/2006/relationships/hyperlink" Target="https://him-auto.ru/dezinfekciya-oborudovaniya-stancii-i-rashodnye-materialy/nasosnaya-stanciya-povysheniya-davleniya-sn-8-20/" TargetMode="External"/><Relationship Id="rId_hyperlink_337" Type="http://schemas.openxmlformats.org/officeDocument/2006/relationships/hyperlink" Target="https://him-auto.ru/dezinfekciya-oborudovaniya-stancii-i-rashodnye-materialy/nasosnaya-stanciya-povysheniya-davleniya-sn-8-20-qvxf/" TargetMode="External"/><Relationship Id="rId_hyperlink_338" Type="http://schemas.openxmlformats.org/officeDocument/2006/relationships/hyperlink" Target="https://him-auto.ru/dezinfekciya-oborudovaniya-stancii-i-rashodnye-materialy/nasosnaya-stanciya-povysheniya-davleniya-sn-800-20/" TargetMode="External"/><Relationship Id="rId_hyperlink_339" Type="http://schemas.openxmlformats.org/officeDocument/2006/relationships/hyperlink" Target="https://him-auto.ru/dezinfekciya-oborudovaniya-stancii-i-rashodnye-materialy/nasosnaya-stanciya-povysheniya-davleniya-snk-10-20/" TargetMode="External"/><Relationship Id="rId_hyperlink_340" Type="http://schemas.openxmlformats.org/officeDocument/2006/relationships/hyperlink" Target="https://him-auto.ru/dezinfekciya-oborudovaniya-stancii-i-rashodnye-materialy/nasosnaya-stanciya-povysheniya-davleniya-snk-2-20/" TargetMode="External"/><Relationship Id="rId_hyperlink_341" Type="http://schemas.openxmlformats.org/officeDocument/2006/relationships/hyperlink" Target="https://him-auto.ru/dezinfekciya-oborudovaniya-stancii-i-rashodnye-materialy/nasosnaya-stanciya-povysheniya-davleniya-snk-2-20-qvxf/" TargetMode="External"/><Relationship Id="rId_hyperlink_342" Type="http://schemas.openxmlformats.org/officeDocument/2006/relationships/hyperlink" Target="https://him-auto.ru/dezinfekciya-oborudovaniya-stancii-i-rashodnye-materialy/nasosnaya-stanciya-povysheniya-davleniya-snk-4-20/" TargetMode="External"/><Relationship Id="rId_hyperlink_343" Type="http://schemas.openxmlformats.org/officeDocument/2006/relationships/hyperlink" Target="https://him-auto.ru/dezinfekciya-oborudovaniya-stancii-i-rashodnye-materialy/nasosnaya-stanciya-povysheniya-davleniya-snk-4-20-qvxf/" TargetMode="External"/><Relationship Id="rId_hyperlink_344" Type="http://schemas.openxmlformats.org/officeDocument/2006/relationships/hyperlink" Target="https://him-auto.ru/dezinfekciya-oborudovaniya-stancii-i-rashodnye-materialy/nasosnaya-stanciya-povysheniya-davleniya-snk-6-20/" TargetMode="External"/><Relationship Id="rId_hyperlink_345" Type="http://schemas.openxmlformats.org/officeDocument/2006/relationships/hyperlink" Target="https://him-auto.ru/dezinfekciya-oborudovaniya-stancii-i-rashodnye-materialy/nasosnaya-stanciya-povysheniya-davleniya-snk-6-20-qvxf/" TargetMode="External"/><Relationship Id="rId_hyperlink_346" Type="http://schemas.openxmlformats.org/officeDocument/2006/relationships/hyperlink" Target="https://him-auto.ru/dezinfekciya-oborudovaniya-stancii-i-rashodnye-materialy/nasosnaya-stanciya-povysheniya-davleniya-snk-8-20/" TargetMode="External"/><Relationship Id="rId_hyperlink_347" Type="http://schemas.openxmlformats.org/officeDocument/2006/relationships/hyperlink" Target="https://him-auto.ru/dezinfekciya-oborudovaniya-stancii-i-rashodnye-materialy/nasosnaya-stanciya-povysheniya-davleniya-snk-8-20-qvxf/" TargetMode="External"/><Relationship Id="rId_hyperlink_348" Type="http://schemas.openxmlformats.org/officeDocument/2006/relationships/hyperlink" Target="https://him-auto.ru/dezinfekciya-oborudovaniya-stancii-i-rashodnye-materialy/nasosnaya-stanciya-povysheniya-davleniya-snl-1-20a-pqp/" TargetMode="External"/><Relationship Id="rId_hyperlink_349" Type="http://schemas.openxmlformats.org/officeDocument/2006/relationships/hyperlink" Target="https://him-auto.ru/dezinfekciya-oborudovaniya-stancii-i-rashodnye-materialy/nasosnaya-stanciya-povysheniya-davleniya-snl-1-20a-pqpc/" TargetMode="External"/><Relationship Id="rId_hyperlink_350" Type="http://schemas.openxmlformats.org/officeDocument/2006/relationships/hyperlink" Target="https://him-auto.ru/dezinfekciya-oborudovaniya-stancii-i-rashodnye-materialy/nasosnaya-stanciya-povysheniya-davleniya-snt-2-25-s-bufernoj-emkostyu/" TargetMode="External"/><Relationship Id="rId_hyperlink_351" Type="http://schemas.openxmlformats.org/officeDocument/2006/relationships/hyperlink" Target="https://him-auto.ru/dezinfekciya-oborudovaniya-stancii-i-rashodnye-materialy/nasosnaya-stanciya-povysheniya-davleniya-snt-4-25-s-bufernoj-emkostyu/" TargetMode="External"/><Relationship Id="rId_hyperlink_352" Type="http://schemas.openxmlformats.org/officeDocument/2006/relationships/hyperlink" Target="https://him-auto.ru/dezinfekciya-oborudovaniya-stancii-i-rashodnye-materialy/nasosnaya-stanciya-povysheniya-davleniya-snt-6-25-s-bufernoj-emkostyu/" TargetMode="External"/><Relationship Id="rId_hyperlink_353" Type="http://schemas.openxmlformats.org/officeDocument/2006/relationships/hyperlink" Target="https://him-auto.ru/dezinfekciya-oborudovaniya-stancii-i-rashodnye-materialy/nasosnaya-stanciya-povysheniya-davleniya-snt-8-25-s-bufernoj-emkostyu/" TargetMode="External"/><Relationship Id="rId_hyperlink_354" Type="http://schemas.openxmlformats.org/officeDocument/2006/relationships/hyperlink" Target="https://him-auto.ru/dezinfekciya-oborudovaniya-stancii-i-rashodnye-materialy/nepodvizhnaya-moyushchaya-golovka-serii-uac-&#248;90-klipsovoe-soedinenie-aisi-316l/" TargetMode="External"/><Relationship Id="rId_hyperlink_355" Type="http://schemas.openxmlformats.org/officeDocument/2006/relationships/hyperlink" Target="https://him-auto.ru/dezinfekciya-oborudovaniya-stancii-i-rashodnye-materialy/nepodvizhnye-golovki-uaa/" TargetMode="External"/><Relationship Id="rId_hyperlink_356" Type="http://schemas.openxmlformats.org/officeDocument/2006/relationships/hyperlink" Target="https://him-auto.ru/dezinfekciya-oborudovaniya-stancii-i-rashodnye-materialy/nepodvizhnye-golovki-uab/" TargetMode="External"/><Relationship Id="rId_hyperlink_357" Type="http://schemas.openxmlformats.org/officeDocument/2006/relationships/hyperlink" Target="https://him-auto.ru/dezinfekciya-oborudovaniya-stancii-i-rashodnye-materialy/nepodvizhnye-golovki-uac/" TargetMode="External"/><Relationship Id="rId_hyperlink_358" Type="http://schemas.openxmlformats.org/officeDocument/2006/relationships/hyperlink" Target="https://him-auto.ru/dezinfekciya-oborudovaniya-stancii-i-rashodnye-materialy/nepodvizhnye-moyushchie-golovki-serii-ua3/" TargetMode="External"/><Relationship Id="rId_hyperlink_359" Type="http://schemas.openxmlformats.org/officeDocument/2006/relationships/hyperlink" Target="https://him-auto.ru/dezinfekciya-oborudovaniya-stancii-i-rashodnye-materialy/nepodvizhnye-moyushchie-golovki-seriii-ch/" TargetMode="External"/><Relationship Id="rId_hyperlink_360" Type="http://schemas.openxmlformats.org/officeDocument/2006/relationships/hyperlink" Target="https://him-auto.ru/dezinfekciya-oborudovaniya-stancii-i-rashodnye-materialy/odnoosevaya-golovka-ubd-a090-e1bg-g-34-ptfe-180&#176;-vniz/" TargetMode="External"/><Relationship Id="rId_hyperlink_361" Type="http://schemas.openxmlformats.org/officeDocument/2006/relationships/hyperlink" Target="https://him-auto.ru/dezinfekciya-oborudovaniya-stancii-i-rashodnye-materialy/odnoosevaya-moyushchaya-golovka-serii-ubc-reaktivnoe-dvizhenie-1&#188;-bsp-360&#176;-aisi-316l/" TargetMode="External"/><Relationship Id="rId_hyperlink_362" Type="http://schemas.openxmlformats.org/officeDocument/2006/relationships/hyperlink" Target="https://him-auto.ru/dezinfekciya-oborudovaniya-stancii-i-rashodnye-materialy/odnoosevaya-moyushchaya-golovka-serii-ubc-reaktivnoe-dvizhenie-&#248;25-38-bsp-180&#176;-aisi-316l/" TargetMode="External"/><Relationship Id="rId_hyperlink_363" Type="http://schemas.openxmlformats.org/officeDocument/2006/relationships/hyperlink" Target="https://him-auto.ru/dezinfekciya-oborudovaniya-stancii-i-rashodnye-materialy/odnoosevaya-moyushchaya-golovka-serii-ubc-reaktivnoe-dvizhenie-&#248;25-38-bsp-360&#176;-aisi-316l/" TargetMode="External"/><Relationship Id="rId_hyperlink_364" Type="http://schemas.openxmlformats.org/officeDocument/2006/relationships/hyperlink" Target="https://him-auto.ru/dezinfekciya-oborudovaniya-stancii-i-rashodnye-materialy/odnoosevaya-moyushchaya-golovka-serii-ubd-reaktivnoe-dvizhenie-1-12-bsp-aisi-316l/" TargetMode="External"/><Relationship Id="rId_hyperlink_365" Type="http://schemas.openxmlformats.org/officeDocument/2006/relationships/hyperlink" Target="https://him-auto.ru/dezinfekciya-oborudovaniya-stancii-i-rashodnye-materialy/odnoosevye-golovki-uba-upravlyaemoe-dvizhenie/" TargetMode="External"/><Relationship Id="rId_hyperlink_366" Type="http://schemas.openxmlformats.org/officeDocument/2006/relationships/hyperlink" Target="https://him-auto.ru/dezinfekciya-oborudovaniya-stancii-i-rashodnye-materialy/odnoosevye-golovki-ubb-reaktivnoe-dvizhenie/" TargetMode="External"/><Relationship Id="rId_hyperlink_367" Type="http://schemas.openxmlformats.org/officeDocument/2006/relationships/hyperlink" Target="https://him-auto.ru/dezinfekciya-oborudovaniya-stancii-i-rashodnye-materialy/odnoosevye-golovki-ubc-reaktivnoe-dvizhenie/" TargetMode="External"/><Relationship Id="rId_hyperlink_368" Type="http://schemas.openxmlformats.org/officeDocument/2006/relationships/hyperlink" Target="https://him-auto.ru/dezinfekciya-oborudovaniya-stancii-i-rashodnye-materialy/odnoosevye-golovki-ubd-reaktivnoe-dvizhenie/" TargetMode="External"/><Relationship Id="rId_hyperlink_369" Type="http://schemas.openxmlformats.org/officeDocument/2006/relationships/hyperlink" Target="https://him-auto.ru/dezinfekciya-oborudovaniya-stancii-i-rashodnye-materialy/odnoosevye-golovki-ubd-a-reaktivnoe-dvizhenie/" TargetMode="External"/><Relationship Id="rId_hyperlink_370" Type="http://schemas.openxmlformats.org/officeDocument/2006/relationships/hyperlink" Target="https://him-auto.ru/dezinfekciya-oborudovaniya-stancii-i-rashodnye-materialy/odnoosevye-golovki-ubf-reaktivnoe-dvizhenie/" TargetMode="External"/><Relationship Id="rId_hyperlink_371" Type="http://schemas.openxmlformats.org/officeDocument/2006/relationships/hyperlink" Target="https://him-auto.ru/dezinfekciya-oborudovaniya-stancii-i-rashodnye-materialy/odnoosevye-golovki-ubf-a-reaktivnoe-dvizhenie/" TargetMode="External"/><Relationship Id="rId_hyperlink_372" Type="http://schemas.openxmlformats.org/officeDocument/2006/relationships/hyperlink" Target="https://him-auto.ru/dezinfekciya-oborudovaniya-stancii-i-rashodnye-materialy/odnoosevye-golovki-ubf-s-reaktivnoe-dvizhenie/" TargetMode="External"/><Relationship Id="rId_hyperlink_373" Type="http://schemas.openxmlformats.org/officeDocument/2006/relationships/hyperlink" Target="https://him-auto.ru/dezinfekciya-oborudovaniya-stancii-i-rashodnye-materialy/odnoosevye-golovki-ubx-reaktivnoe-dvizhenie/" TargetMode="External"/><Relationship Id="rId_hyperlink_374" Type="http://schemas.openxmlformats.org/officeDocument/2006/relationships/hyperlink" Target="https://him-auto.ru/dezinfekciya-oborudovaniya-stancii-i-rashodnye-materialy/ochistitel-emkosti-s-gidroprivodom-a80-fr2-perednyaya-i-krugovaya-ochistka-50-lmin-160-bar-34g/" TargetMode="External"/><Relationship Id="rId_hyperlink_375" Type="http://schemas.openxmlformats.org/officeDocument/2006/relationships/hyperlink" Target="https://him-auto.ru/dezinfekciya-oborudovaniya-stancii-i-rashodnye-materialy/parovodyanoj-inzhektor-url/" TargetMode="External"/><Relationship Id="rId_hyperlink_376" Type="http://schemas.openxmlformats.org/officeDocument/2006/relationships/hyperlink" Target="https://him-auto.ru/dezinfekciya-oborudovaniya-stancii-i-rashodnye-materialy/parovodyanoj-inzhektor-urm/" TargetMode="External"/><Relationship Id="rId_hyperlink_377" Type="http://schemas.openxmlformats.org/officeDocument/2006/relationships/hyperlink" Target="https://him-auto.ru/dezinfekciya-oborudovaniya-stancii-i-rashodnye-materialy/pennaya-raspylitelnaya-trubka-300-mm-s-termozashchitoj-nipel-st-220-nerzhstal-11209s/" TargetMode="External"/><Relationship Id="rId_hyperlink_378" Type="http://schemas.openxmlformats.org/officeDocument/2006/relationships/hyperlink" Target="https://him-auto.ru/dezinfekciya-oborudovaniya-stancii-i-rashodnye-materialy/pennaya-raspylitelnaya-trubka-500-mm-s-ehzhektorom-s-termozashch-plastik-nipel-kw-nerzhstal-11150/" TargetMode="External"/><Relationship Id="rId_hyperlink_379" Type="http://schemas.openxmlformats.org/officeDocument/2006/relationships/hyperlink" Target="https://him-auto.ru/dezinfekciya-oborudovaniya-stancii-i-rashodnye-materialy/pennaya-stanciya-na-odno-sredstvo-15-5-bar/" TargetMode="External"/><Relationship Id="rId_hyperlink_380" Type="http://schemas.openxmlformats.org/officeDocument/2006/relationships/hyperlink" Target="https://him-auto.ru/dezinfekciya-oborudovaniya-stancii-i-rashodnye-materialy/pennaya-stanciya-na-odno-sredstvo-25-250-bar-38sh38shs-podachej-vozduha/" TargetMode="External"/><Relationship Id="rId_hyperlink_381" Type="http://schemas.openxmlformats.org/officeDocument/2006/relationships/hyperlink" Target="https://him-auto.ru/dezinfekciya-oborudovaniya-stancii-i-rashodnye-materialy/pennyj-stacionarnyj-post-vysokogo-davleniya-na-1-sr-vo/" TargetMode="External"/><Relationship Id="rId_hyperlink_382" Type="http://schemas.openxmlformats.org/officeDocument/2006/relationships/hyperlink" Target="https://him-auto.ru/dezinfekciya-oborudovaniya-stancii-i-rashodnye-materialy/pennyj-stacionarnyj-post-na-1-sr-vo/" TargetMode="External"/><Relationship Id="rId_hyperlink_383" Type="http://schemas.openxmlformats.org/officeDocument/2006/relationships/hyperlink" Target="https://him-auto.ru/dezinfekciya-oborudovaniya-stancii-i-rashodnye-materialy/pennyj-stacionarnyj-post-na-2-sr-va/" TargetMode="External"/><Relationship Id="rId_hyperlink_384" Type="http://schemas.openxmlformats.org/officeDocument/2006/relationships/hyperlink" Target="https://him-auto.ru/dezinfekciya-oborudovaniya-stancii-i-rashodnye-materialy/penogener-sistema-foam-wash-br-2-8-bar-s-podachej-vozduha-na-1-sr-vo-12sh-12sh-15720/" TargetMode="External"/><Relationship Id="rId_hyperlink_385" Type="http://schemas.openxmlformats.org/officeDocument/2006/relationships/hyperlink" Target="https://him-auto.ru/dezinfekciya-oborudovaniya-stancii-i-rashodnye-materialy/penogener-sistema-foam-wash-lr-2-8-bar-s-podachej-vozduha-na-2-sr-va-12sh-12-shs-aksess/" TargetMode="External"/><Relationship Id="rId_hyperlink_386" Type="http://schemas.openxmlformats.org/officeDocument/2006/relationships/hyperlink" Target="https://him-auto.ru/dezinfekciya-oborudovaniya-stancii-i-rashodnye-materialy/penogener-sistema-foam-air-system-2-8-bar-s-podachej-vozduha-na-2-sr-va-s-aksess/" TargetMode="External"/><Relationship Id="rId_hyperlink_387" Type="http://schemas.openxmlformats.org/officeDocument/2006/relationships/hyperlink" Target="https://him-auto.ru/dezinfekciya-oborudovaniya-stancii-i-rashodnye-materialy/penogener-sistema-foam-wash-br-2-8-bar-s-podachej-vozd-na-2-sr-va-12sh12sh-s-aksess157202/" TargetMode="External"/><Relationship Id="rId_hyperlink_388" Type="http://schemas.openxmlformats.org/officeDocument/2006/relationships/hyperlink" Target="https://him-auto.ru/dezinfekciya-oborudovaniya-stancii-i-rashodnye-materialy/penogenersistema-foam-wash-mr-10-50-bar-s-podachej-vozd-na-2-sr-va-12sh-12-sh-157402/" TargetMode="External"/><Relationship Id="rId_hyperlink_389" Type="http://schemas.openxmlformats.org/officeDocument/2006/relationships/hyperlink" Target="https://him-auto.ru/dezinfekciya-oborudovaniya-stancii-i-rashodnye-materialy/penogenersistema-foam-wash-mr-10-50-bar-s-podachej-vozduha-na-1-sr-vo-12sh-12sh-15740/" TargetMode="External"/><Relationship Id="rId_hyperlink_390" Type="http://schemas.openxmlformats.org/officeDocument/2006/relationships/hyperlink" Target="https://him-auto.ru/dezinfekciya-oborudovaniya-stancii-i-rashodnye-materialy/penogenersistema-foam-air-system-2-8-bar-shlang-20m-strujnaya-trubka/" TargetMode="External"/><Relationship Id="rId_hyperlink_391" Type="http://schemas.openxmlformats.org/officeDocument/2006/relationships/hyperlink" Target="https://him-auto.ru/dezinfekciya-oborudovaniya-stancii-i-rashodnye-materialy/penogenersistema-foam-system-1-air-50-200-bar-s-podachej-vozduha-na-1-sr-vo-38-sh-38sh/" TargetMode="External"/><Relationship Id="rId_hyperlink_392" Type="http://schemas.openxmlformats.org/officeDocument/2006/relationships/hyperlink" Target="https://him-auto.ru/dezinfekciya-oborudovaniya-stancii-i-rashodnye-materialy/penogenersistema-foam-system-1-air-50-200-bar-s-podachej-vozduha-na-1-sr-vo-brs-brs/" TargetMode="External"/><Relationship Id="rId_hyperlink_393" Type="http://schemas.openxmlformats.org/officeDocument/2006/relationships/hyperlink" Target="https://him-auto.ru/dezinfekciya-oborudovaniya-stancii-i-rashodnye-materialy/penogenersistema-foam-system-1-air-50-200-bar-s-podachej-vozduha-na-2-sr-va-38-sh-38sh/" TargetMode="External"/><Relationship Id="rId_hyperlink_394" Type="http://schemas.openxmlformats.org/officeDocument/2006/relationships/hyperlink" Target="https://him-auto.ru/dezinfekciya-oborudovaniya-stancii-i-rashodnye-materialy/penogenersistema-foam-system-1-air-50-200-bar-s-podachej-vozduha-na-2-sr-va-brs-brs/" TargetMode="External"/><Relationship Id="rId_hyperlink_395" Type="http://schemas.openxmlformats.org/officeDocument/2006/relationships/hyperlink" Target="https://him-auto.ru/dezinfekciya-oborudovaniya-stancii-i-rashodnye-materialy/penogenersistema-foam-system-1-100-200-bar-bez-podachi-vozduha-na-1-sr-vo-38-sh-38sh-15745/" TargetMode="External"/><Relationship Id="rId_hyperlink_396" Type="http://schemas.openxmlformats.org/officeDocument/2006/relationships/hyperlink" Target="https://him-auto.ru/dezinfekciya-oborudovaniya-stancii-i-rashodnye-materialy/penogenersistema-foam-system-1-100-200-bar-bez-podachi-vozduha-na-1-sr-vo-brs-brs/" TargetMode="External"/><Relationship Id="rId_hyperlink_397" Type="http://schemas.openxmlformats.org/officeDocument/2006/relationships/hyperlink" Target="https://him-auto.ru/dezinfekciya-oborudovaniya-stancii-i-rashodnye-materialy/penogenersistema-foam-system-1-100-200-bar-bez-podachi-vozduha-na-2-sr-va-38-sh-38sh157452/" TargetMode="External"/><Relationship Id="rId_hyperlink_398" Type="http://schemas.openxmlformats.org/officeDocument/2006/relationships/hyperlink" Target="https://him-auto.ru/dezinfekciya-oborudovaniya-stancii-i-rashodnye-materialy/penogenersistema-foam-system-1-100-200-bar-bez-podachi-vozduha-na-2-sr-va-brs-brs/" TargetMode="External"/><Relationship Id="rId_hyperlink_399" Type="http://schemas.openxmlformats.org/officeDocument/2006/relationships/hyperlink" Target="https://him-auto.ru/dezinfekciya-oborudovaniya-stancii-i-rashodnye-materialy/penogeneriruyushchaya-sistema-nizkogo-davleniya-3-6-bar-s-podachej-vozduha/" TargetMode="External"/><Relationship Id="rId_hyperlink_400" Type="http://schemas.openxmlformats.org/officeDocument/2006/relationships/hyperlink" Target="https://him-auto.ru/dezinfekciya-oborudovaniya-stancii-i-rashodnye-materialy/peredvizhnoj-post-pennoj-mojki-hydra-2030-dlya-odnogo-operatora-na-2-sredstva-s-kompressorom/" TargetMode="External"/><Relationship Id="rId_hyperlink_401" Type="http://schemas.openxmlformats.org/officeDocument/2006/relationships/hyperlink" Target="https://him-auto.ru/dezinfekciya-oborudovaniya-stancii-i-rashodnye-materialy/planetarnaya-peredacha-a-dlya-moechnoj-golovki-kly-mp200-03-0100-007/" TargetMode="External"/><Relationship Id="rId_hyperlink_402" Type="http://schemas.openxmlformats.org/officeDocument/2006/relationships/hyperlink" Target="https://him-auto.ru/dezinfekciya-oborudovaniya-stancii-i-rashodnye-materialy/planetarnaya-peredacha-v-dlya-moechnoj-golovki-kly-mp200-03-0100-008/" TargetMode="External"/><Relationship Id="rId_hyperlink_403" Type="http://schemas.openxmlformats.org/officeDocument/2006/relationships/hyperlink" Target="https://him-auto.ru/dezinfekciya-oborudovaniya-stancii-i-rashodnye-materialy/planetarnyj-val-dlya-moechnoj-golovki-kly-mp200-03-0100-016/" TargetMode="External"/><Relationship Id="rId_hyperlink_404" Type="http://schemas.openxmlformats.org/officeDocument/2006/relationships/hyperlink" Target="https://him-auto.ru/dezinfekciya-oborudovaniya-stancii-i-rashodnye-materialy/planetarnyj-disk-v-dlya-moechnoj-golovki-kly-mp200-03-0100-017-planet-disc-b/" TargetMode="External"/><Relationship Id="rId_hyperlink_405" Type="http://schemas.openxmlformats.org/officeDocument/2006/relationships/hyperlink" Target="https://him-auto.ru/dezinfekciya-oborudovaniya-stancii-i-rashodnye-materialy/planetarnyj-disk-dlya-moechnoj-golovki-kly-mp200-03-0100-015/" TargetMode="External"/><Relationship Id="rId_hyperlink_406" Type="http://schemas.openxmlformats.org/officeDocument/2006/relationships/hyperlink" Target="https://him-auto.ru/dezinfekciya-oborudovaniya-stancii-i-rashodnye-materialy/post-dlya-mojki-ibc-emkostej-nerzh/" TargetMode="External"/><Relationship Id="rId_hyperlink_407" Type="http://schemas.openxmlformats.org/officeDocument/2006/relationships/hyperlink" Target="https://him-auto.ru/dezinfekciya-oborudovaniya-stancii-i-rashodnye-materialy/post-dlya-mojki-ibc-emkostej-nerzh-s-pnevmoprivodom/" TargetMode="External"/><Relationship Id="rId_hyperlink_408" Type="http://schemas.openxmlformats.org/officeDocument/2006/relationships/hyperlink" Target="https://him-auto.ru/dezinfekciya-oborudovaniya-stancii-i-rashodnye-materialy/provolochnaya-zashchita-moechnoj-golovki/" TargetMode="External"/><Relationship Id="rId_hyperlink_409" Type="http://schemas.openxmlformats.org/officeDocument/2006/relationships/hyperlink" Target="https://him-auto.ru/dezinfekciya-oborudovaniya-stancii-i-rashodnye-materialy/pedestal/" TargetMode="External"/><Relationship Id="rId_hyperlink_410" Type="http://schemas.openxmlformats.org/officeDocument/2006/relationships/hyperlink" Target="https://him-auto.ru/dezinfekciya-oborudovaniya-stancii-i-rashodnye-materialy/pedestal-premium-klassa/" TargetMode="External"/><Relationship Id="rId_hyperlink_411" Type="http://schemas.openxmlformats.org/officeDocument/2006/relationships/hyperlink" Target="https://him-auto.ru/dezinfekciya-oborudovaniya-stancii-i-rashodnye-materialy/rakovina-ewg-1k-deluxe-nastennaya-odnopostovaya-s-mehanicheskim-vklyucheniem-nerzh-stal/" TargetMode="External"/><Relationship Id="rId_hyperlink_412" Type="http://schemas.openxmlformats.org/officeDocument/2006/relationships/hyperlink" Target="https://him-auto.ru/dezinfekciya-oborudovaniya-stancii-i-rashodnye-materialy/rakovina-ewg-1s-deluxe-nastennaya-odnopostovaya-s-sensornym-vklyucheniem-nerzh-stal-krugl-chasha/" TargetMode="External"/><Relationship Id="rId_hyperlink_413" Type="http://schemas.openxmlformats.org/officeDocument/2006/relationships/hyperlink" Target="https://him-auto.ru/dezinfekciya-oborudovaniya-stancii-i-rashodnye-materialy/rakovina-ewg-1s-nastennaya-odnopostovaya-s-sensornym-vklyucheniem-nerzh-stal-pryam-chasha/" TargetMode="External"/><Relationship Id="rId_hyperlink_414" Type="http://schemas.openxmlformats.org/officeDocument/2006/relationships/hyperlink" Target="https://him-auto.ru/dezinfekciya-oborudovaniya-stancii-i-rashodnye-materialy/rakovina-ewg-1s-tap-s-sushilkoj-dlya-ruk-na-1-post-s-sensornym-vklyucheniem/" TargetMode="External"/><Relationship Id="rId_hyperlink_415" Type="http://schemas.openxmlformats.org/officeDocument/2006/relationships/hyperlink" Target="https://him-auto.ru/dezinfekciya-oborudovaniya-stancii-i-rashodnye-materialy/rakovina-ewg-1k-nastennaya-odnopostovaya-s-mehanicheskim-vklyucheniem-nerzh-stal-pryam-chasha/" TargetMode="External"/><Relationship Id="rId_hyperlink_416" Type="http://schemas.openxmlformats.org/officeDocument/2006/relationships/hyperlink" Target="https://him-auto.ru/dezinfekciya-oborudovaniya-stancii-i-rashodnye-materialy/rakovina-ewg-2k-d-napolnaya-na-4-posta-s-mehanicheskim-vklyucheniem-nerzh-stal-dvustoronnyaya/" TargetMode="External"/><Relationship Id="rId_hyperlink_417" Type="http://schemas.openxmlformats.org/officeDocument/2006/relationships/hyperlink" Target="https://him-auto.ru/dezinfekciya-oborudovaniya-stancii-i-rashodnye-materialy/rakovina-ewg-2s-nastennaya-na-2-posta-s-sensornym-vklyucheniem-nerzh-stal-obshchaya-chasha/" TargetMode="External"/><Relationship Id="rId_hyperlink_418" Type="http://schemas.openxmlformats.org/officeDocument/2006/relationships/hyperlink" Target="https://him-auto.ru/dezinfekciya-oborudovaniya-stancii-i-rashodnye-materialy/rakovina-ewg-2s-tap-s-sushilkoj-dlya-ruk-na-2-posta-s-sensornym-vklyucheniem/" TargetMode="External"/><Relationship Id="rId_hyperlink_419" Type="http://schemas.openxmlformats.org/officeDocument/2006/relationships/hyperlink" Target="https://him-auto.ru/dezinfekciya-oborudovaniya-stancii-i-rashodnye-materialy/rakovina-ewg-2s-d-napolnaya-na-4-posta-s-sensernym-vklyucheniem-nerzh-stal-dvustoronnyaya/" TargetMode="External"/><Relationship Id="rId_hyperlink_420" Type="http://schemas.openxmlformats.org/officeDocument/2006/relationships/hyperlink" Target="https://him-auto.ru/dezinfekciya-oborudovaniya-stancii-i-rashodnye-materialy/rakovina-ewg-2k-nastennaya-na-2-posta-s-mehanicheskim-vklyucheniem-nerzh-stal-obshchaya-chasha/" TargetMode="External"/><Relationship Id="rId_hyperlink_421" Type="http://schemas.openxmlformats.org/officeDocument/2006/relationships/hyperlink" Target="https://him-auto.ru/dezinfekciya-oborudovaniya-stancii-i-rashodnye-materialy/rakovina-ewg-3k-d-napolnaya-na-6-postov-s-mehanicheskim-vklyucheniem-nerzh-stal-dvustoronnyaya/" TargetMode="External"/><Relationship Id="rId_hyperlink_422" Type="http://schemas.openxmlformats.org/officeDocument/2006/relationships/hyperlink" Target="https://him-auto.ru/dezinfekciya-oborudovaniya-stancii-i-rashodnye-materialy/rakovina-ewg-3s-nastennaya-na-3-posta-s-sensernym-vklyucheniem-nerzh-stal-obshchaya-chasha/" TargetMode="External"/><Relationship Id="rId_hyperlink_423" Type="http://schemas.openxmlformats.org/officeDocument/2006/relationships/hyperlink" Target="https://him-auto.ru/dezinfekciya-oborudovaniya-stancii-i-rashodnye-materialy/rakovina-ewg-3s-tap-s-sushilkoj-dlya-ruk-na-3-posta-s-sensornym-vklyucheniem/" TargetMode="External"/><Relationship Id="rId_hyperlink_424" Type="http://schemas.openxmlformats.org/officeDocument/2006/relationships/hyperlink" Target="https://him-auto.ru/dezinfekciya-oborudovaniya-stancii-i-rashodnye-materialy/rakovina-ewg-3s-d-napolnaya-na-6-postov-s-sensernym-vklyucheniem-nerzh-stal-dvustoronnyaya/" TargetMode="External"/><Relationship Id="rId_hyperlink_425" Type="http://schemas.openxmlformats.org/officeDocument/2006/relationships/hyperlink" Target="https://him-auto.ru/dezinfekciya-oborudovaniya-stancii-i-rashodnye-materialy/rakovina-ewg-3k-nastennaya-na-3-posta-s-mehanicheskim-vklyucheniem-nerzh-stal-obshchaya-chashcha/" TargetMode="External"/><Relationship Id="rId_hyperlink_426" Type="http://schemas.openxmlformats.org/officeDocument/2006/relationships/hyperlink" Target="https://him-auto.ru/dezinfekciya-oborudovaniya-stancii-i-rashodnye-materialy/rakovina-ewg-4k-d-napolnaya-na-8-postov-s-mehanicheskim-vklyucheniem-nerzh-stal-dvustoronnyaya/" TargetMode="External"/><Relationship Id="rId_hyperlink_427" Type="http://schemas.openxmlformats.org/officeDocument/2006/relationships/hyperlink" Target="https://him-auto.ru/dezinfekciya-oborudovaniya-stancii-i-rashodnye-materialy/rakovina-ewg-4s-nastennaya-na-4-posta-s-sensernym-vklyucheniem-nerzh-stal-obshchaya-chasha/" TargetMode="External"/><Relationship Id="rId_hyperlink_428" Type="http://schemas.openxmlformats.org/officeDocument/2006/relationships/hyperlink" Target="https://him-auto.ru/dezinfekciya-oborudovaniya-stancii-i-rashodnye-materialy/rakovina-ewg-4s-tap-s-sushilkoj-dlya-ruk-na-4-posta-s-sensornym-vklyucheniem/" TargetMode="External"/><Relationship Id="rId_hyperlink_429" Type="http://schemas.openxmlformats.org/officeDocument/2006/relationships/hyperlink" Target="https://him-auto.ru/dezinfekciya-oborudovaniya-stancii-i-rashodnye-materialy/rakovina-ewg-4s-d-napolnaya-na-8-postov-s-sensernym-vklyucheniem-nerzh-stal-dvustoronnyaya/" TargetMode="External"/><Relationship Id="rId_hyperlink_430" Type="http://schemas.openxmlformats.org/officeDocument/2006/relationships/hyperlink" Target="https://him-auto.ru/dezinfekciya-oborudovaniya-stancii-i-rashodnye-materialy/rakovina-ewg-4k-nastennaya-na-4-posta-s-mehanicheskim-vklyucheniem-nerzh-stal-obshchaya-chashcha/" TargetMode="External"/><Relationship Id="rId_hyperlink_431" Type="http://schemas.openxmlformats.org/officeDocument/2006/relationships/hyperlink" Target="https://him-auto.ru/dezinfekciya-oborudovaniya-stancii-i-rashodnye-materialy/rakovina-ewg-5k-d-napolnaya-na-10-postov-s-mehanicheskim-vklyucheniem-nerzh-stal-dvustoronnyaya/" TargetMode="External"/><Relationship Id="rId_hyperlink_432" Type="http://schemas.openxmlformats.org/officeDocument/2006/relationships/hyperlink" Target="https://him-auto.ru/dezinfekciya-oborudovaniya-stancii-i-rashodnye-materialy/rakovina-ewg-5s-nastennaya-na-5-postov-s-sensernym-vklyucheniem-nerzh-stal-obshchaya-chasha/" TargetMode="External"/><Relationship Id="rId_hyperlink_433" Type="http://schemas.openxmlformats.org/officeDocument/2006/relationships/hyperlink" Target="https://him-auto.ru/dezinfekciya-oborudovaniya-stancii-i-rashodnye-materialy/rakovina-ewg-5s-tap-s-sushilkoj-dlya-ruk-na-5-postov-s-sensornym-vklyucheniem/" TargetMode="External"/><Relationship Id="rId_hyperlink_434" Type="http://schemas.openxmlformats.org/officeDocument/2006/relationships/hyperlink" Target="https://him-auto.ru/dezinfekciya-oborudovaniya-stancii-i-rashodnye-materialy/rakovina-ewg-5s-d-napolnaya-na-10-postov-s-sensernym-vklyucheniem-nerzh-stal-dvustoronnyaya/" TargetMode="External"/><Relationship Id="rId_hyperlink_435" Type="http://schemas.openxmlformats.org/officeDocument/2006/relationships/hyperlink" Target="https://him-auto.ru/dezinfekciya-oborudovaniya-stancii-i-rashodnye-materialy/rakovina-ewg-5k-nastennaya-na-5-postov-s-mehanicheskim-vklyucheniem-nerzh-stal-obshchaya-chashcha/" TargetMode="External"/><Relationship Id="rId_hyperlink_436" Type="http://schemas.openxmlformats.org/officeDocument/2006/relationships/hyperlink" Target="https://him-auto.ru/dezinfekciya-oborudovaniya-stancii-i-rashodnye-materialy/rakovina-ewg-6k-d-napolnaya-na-12-postov-s-mehanicheskim-vklyucheniem-nerzh-stal-dvustoronnyaya/" TargetMode="External"/><Relationship Id="rId_hyperlink_437" Type="http://schemas.openxmlformats.org/officeDocument/2006/relationships/hyperlink" Target="https://him-auto.ru/dezinfekciya-oborudovaniya-stancii-i-rashodnye-materialy/rakovina-ewg-6s-nastennaya-na-6-postov-s-sensernym-vklyucheniem-nerzh-stal-obshchaya-chasha/" TargetMode="External"/><Relationship Id="rId_hyperlink_438" Type="http://schemas.openxmlformats.org/officeDocument/2006/relationships/hyperlink" Target="https://him-auto.ru/dezinfekciya-oborudovaniya-stancii-i-rashodnye-materialy/rakovina-ewg-6s-tap-s-sushilkoj-dlya-ruk-na-6-postov-s-sensornym-vklyucheniem/" TargetMode="External"/><Relationship Id="rId_hyperlink_439" Type="http://schemas.openxmlformats.org/officeDocument/2006/relationships/hyperlink" Target="https://him-auto.ru/dezinfekciya-oborudovaniya-stancii-i-rashodnye-materialy/rakovina-ewg-6s-d-napolnaya-na-12-postov-s-sensernym-vklyucheniem-nerzh-stal-dvustoronnyaya/" TargetMode="External"/><Relationship Id="rId_hyperlink_440" Type="http://schemas.openxmlformats.org/officeDocument/2006/relationships/hyperlink" Target="https://him-auto.ru/dezinfekciya-oborudovaniya-stancii-i-rashodnye-materialy/rakovina-ewg-6k-nastennaya-na-6-postov-s-mehanicheskim-vklyucheniem-nerzh-stal-obshchaya-chashcha/" TargetMode="External"/><Relationship Id="rId_hyperlink_441" Type="http://schemas.openxmlformats.org/officeDocument/2006/relationships/hyperlink" Target="https://him-auto.ru/dezinfekciya-oborudovaniya-stancii-i-rashodnye-materialy/raspylitelnyj-pistolet-s-kopem-600-mm-s-forsunkoj-&#248;15/" TargetMode="External"/><Relationship Id="rId_hyperlink_442" Type="http://schemas.openxmlformats.org/officeDocument/2006/relationships/hyperlink" Target="https://him-auto.ru/dezinfekciya-oborudovaniya-stancii-i-rashodnye-materialy/rasspylitelnaya-golovka-d10-360&#176;-316ss-m6-10-lmin/" TargetMode="External"/><Relationship Id="rId_hyperlink_443" Type="http://schemas.openxmlformats.org/officeDocument/2006/relationships/hyperlink" Target="https://him-auto.ru/dezinfekciya-oborudovaniya-stancii-i-rashodnye-materialy/rasspylitelnaya-golovka-d20-360&#176;-316lss-38-bspp-48-lmin/" TargetMode="External"/><Relationship Id="rId_hyperlink_444" Type="http://schemas.openxmlformats.org/officeDocument/2006/relationships/hyperlink" Target="https://him-auto.ru/dezinfekciya-oborudovaniya-stancii-i-rashodnye-materialy/rasspylitelnaya-golovka-d32-360&#176;-316lss-34-bspp-90-lmin-/" TargetMode="External"/><Relationship Id="rId_hyperlink_445" Type="http://schemas.openxmlformats.org/officeDocument/2006/relationships/hyperlink" Target="https://him-auto.ru/dezinfekciya-oborudovaniya-stancii-i-rashodnye-materialy/rezbovaya-armatura-dlya-shlanga-dn12-12-g-50-bar-nerzh/" TargetMode="External"/><Relationship Id="rId_hyperlink_446" Type="http://schemas.openxmlformats.org/officeDocument/2006/relationships/hyperlink" Target="https://him-auto.ru/dezinfekciya-oborudovaniya-stancii-i-rashodnye-materialy/remkomplekt-dlya-a80r-7x1-k2/" TargetMode="External"/><Relationship Id="rId_hyperlink_447" Type="http://schemas.openxmlformats.org/officeDocument/2006/relationships/hyperlink" Target="https://him-auto.ru/dezinfekciya-oborudovaniya-stancii-i-rashodnye-materialy/remkomplekt-dlya-moechnoj-golovki-ibcd/" TargetMode="External"/><Relationship Id="rId_hyperlink_448" Type="http://schemas.openxmlformats.org/officeDocument/2006/relationships/hyperlink" Target="https://him-auto.ru/dezinfekciya-oborudovaniya-stancii-i-rashodnye-materialy/remkomplekt-dlya-moechnoj-golovki-mp200/" TargetMode="External"/><Relationship Id="rId_hyperlink_449" Type="http://schemas.openxmlformats.org/officeDocument/2006/relationships/hyperlink" Target="https://him-auto.ru/dezinfekciya-oborudovaniya-stancii-i-rashodnye-materialy/rotacionnaya-moyushchaya-golovka-serii-ub3-a-reaktivnoe-dvizhenie/" TargetMode="External"/><Relationship Id="rId_hyperlink_450" Type="http://schemas.openxmlformats.org/officeDocument/2006/relationships/hyperlink" Target="https://him-auto.ru/dezinfekciya-oborudovaniya-stancii-i-rashodnye-materialy/rotacionnaya-moyushchaya-golovka-serii-ub3-s-reaktivnoe-dvizhenie/" TargetMode="External"/><Relationship Id="rId_hyperlink_451" Type="http://schemas.openxmlformats.org/officeDocument/2006/relationships/hyperlink" Target="https://him-auto.ru/dezinfekciya-oborudovaniya-stancii-i-rashodnye-materialy/sanpropusknik-combi-bb-d-1500-r-dlya-dezinfekcii-2-ruk-i-nog-s-kontrolem-prohoda-pravostoronnij/" TargetMode="External"/><Relationship Id="rId_hyperlink_452" Type="http://schemas.openxmlformats.org/officeDocument/2006/relationships/hyperlink" Target="https://him-auto.ru/dezinfekciya-oborudovaniya-stancii-i-rashodnye-materialy/sanpropusknik-dzw-1000-r-dlya-dezinfekcii-nog-bez-kontrolya-prohoda-pravostoronnij/" TargetMode="External"/><Relationship Id="rId_hyperlink_453" Type="http://schemas.openxmlformats.org/officeDocument/2006/relationships/hyperlink" Target="https://him-auto.ru/dezinfekciya-oborudovaniya-stancii-i-rashodnye-materialy/sanpropusknik-dzw-hdt-1000-l-dlya-dezinfekcii-ruk-i-nog-s-kontrolem-prohoda-levostoronnij/" TargetMode="External"/><Relationship Id="rId_hyperlink_454" Type="http://schemas.openxmlformats.org/officeDocument/2006/relationships/hyperlink" Target="https://him-auto.ru/dezinfekciya-oborudovaniya-stancii-i-rashodnye-materialy/sanpropusknik-dzw-hdt-1000-r-dlya-dezinfekcii-ruk-i-nog-s-kontrolem-prohoda-pravostoronnij/" TargetMode="External"/><Relationship Id="rId_hyperlink_455" Type="http://schemas.openxmlformats.org/officeDocument/2006/relationships/hyperlink" Target="https://him-auto.ru/dezinfekciya-oborudovaniya-stancii-i-rashodnye-materialy/sanpropusknik-dzw-hdt-500-r-dlya-dezinfekcii-ruk-i-nog-s-kontrolem-prohoda-pravostoronnij/" TargetMode="External"/><Relationship Id="rId_hyperlink_456" Type="http://schemas.openxmlformats.org/officeDocument/2006/relationships/hyperlink" Target="https://him-auto.ru/dezinfekciya-oborudovaniya-stancii-i-rashodnye-materialy/sanpropusknik-hdt-wm-r-dlya-dezinfekcii-ruk-s-kontrolem-prohoda-pravostoronnij/" TargetMode="External"/><Relationship Id="rId_hyperlink_457" Type="http://schemas.openxmlformats.org/officeDocument/2006/relationships/hyperlink" Target="https://him-auto.ru/dezinfekciya-oborudovaniya-stancii-i-rashodnye-materialy/sanpropusknik-sanicare-1000-b-r-s-opcionalnym-dispenserom-bumagi-i-korzinoj-dlya-bumagi-prav/" TargetMode="External"/><Relationship Id="rId_hyperlink_458" Type="http://schemas.openxmlformats.org/officeDocument/2006/relationships/hyperlink" Target="https://him-auto.ru/dezinfekciya-oborudovaniya-stancii-i-rashodnye-materialy/sanpropusknik-sanicare-dyson-1000-b-l-dlya-dezruk-i-nog-mytya-i-sushki-ruk-s-kontr-prohoda-lev/" TargetMode="External"/><Relationship Id="rId_hyperlink_459" Type="http://schemas.openxmlformats.org/officeDocument/2006/relationships/hyperlink" Target="https://him-auto.ru/dezinfekciya-oborudovaniya-stancii-i-rashodnye-materialy/sanpropusknik-sanicare-dyson-1000-b-r-dlya-dezruk-i-nog-mytya-i-sushki-ruk-s-kontr-prohoda-prav/" TargetMode="External"/><Relationship Id="rId_hyperlink_460" Type="http://schemas.openxmlformats.org/officeDocument/2006/relationships/hyperlink" Target="https://him-auto.ru/dezinfekciya-oborudovaniya-stancii-i-rashodnye-materialy/sanpropusknik-sanicare-dyson-1500-b-r-dlya-dezruk-i-nog-mytya-i-sushki-ruk-s-kontr-prohoda-prav/" TargetMode="External"/><Relationship Id="rId_hyperlink_461" Type="http://schemas.openxmlformats.org/officeDocument/2006/relationships/hyperlink" Target="https://him-auto.ru/dezinfekciya-oborudovaniya-stancii-i-rashodnye-materialy/sanpropusknik-sanicare-dyson-combi-bd-1500-r-dlya-krugovoj-dezinfekcii-ruk-i-nog-pravostoronnij/" TargetMode="External"/><Relationship Id="rId_hyperlink_462" Type="http://schemas.openxmlformats.org/officeDocument/2006/relationships/hyperlink" Target="https://him-auto.ru/dezinfekciya-oborudovaniya-stancii-i-rashodnye-materialy/satellit-na-dva-sredstva-smyv-25-bar-12sh12shs-podachej-vozduha-shlang-10-metrov-pistolet/" TargetMode="External"/><Relationship Id="rId_hyperlink_463" Type="http://schemas.openxmlformats.org/officeDocument/2006/relationships/hyperlink" Target="https://him-auto.ru/dezinfekciya-oborudovaniya-stancii-i-rashodnye-materialy/satellit-na-dva-sredstva-smyv-2-6-bar-12sh34shbez-podachi-vozduha-shlang-15-metrov-pistolet/" TargetMode="External"/><Relationship Id="rId_hyperlink_464" Type="http://schemas.openxmlformats.org/officeDocument/2006/relationships/hyperlink" Target="https://him-auto.ru/dezinfekciya-oborudovaniya-stancii-i-rashodnye-materialy/satellit-pena-smyv-ac-35-b-centralizovannyj-40-bar-vhod-38-sh-vyhod-12-g-pnevmoupravlenie/" TargetMode="External"/><Relationship Id="rId_hyperlink_465" Type="http://schemas.openxmlformats.org/officeDocument/2006/relationships/hyperlink" Target="https://him-auto.ru/dezinfekciya-oborudovaniya-stancii-i-rashodnye-materialy/satellit-pena-smyv-ac-45-b-centralizovannyj-40-bar-vhod-38-sh-vyhod-12-g-pnevmoupravlenie/" TargetMode="External"/><Relationship Id="rId_hyperlink_466" Type="http://schemas.openxmlformats.org/officeDocument/2006/relationships/hyperlink" Target="https://him-auto.ru/dezinfekciya-oborudovaniya-stancii-i-rashodnye-materialy/satellit-pena-smyv-blocksat-rf-15-40-bar-vhod-12sh-vyhod-12-sh/" TargetMode="External"/><Relationship Id="rId_hyperlink_467" Type="http://schemas.openxmlformats.org/officeDocument/2006/relationships/hyperlink" Target="https://him-auto.ru/dezinfekciya-oborudovaniya-stancii-i-rashodnye-materialy/satellit-pena-smyv-dez-ad-45-b-pnevmoprekldecentr-40-bar-vhod-12-sh-vyhod-12-sh-maks-40-bar/" TargetMode="External"/><Relationship Id="rId_hyperlink_468" Type="http://schemas.openxmlformats.org/officeDocument/2006/relationships/hyperlink" Target="https://him-auto.ru/dezinfekciya-oborudovaniya-stancii-i-rashodnye-materialy/satellit-pena-smyv-dezinfekciya-blocksat-rfd-15-40-bar-vhod-12sh-vyhod-12-sh/" TargetMode="External"/><Relationship Id="rId_hyperlink_469" Type="http://schemas.openxmlformats.org/officeDocument/2006/relationships/hyperlink" Target="https://him-auto.ru/dezinfekciya-oborudovaniya-stancii-i-rashodnye-materialy/satellit-pena-smyv-dezinfekciya-hc-35-b-centralizovannyj-80-bar-vhod-38-sh-vyhod-12-g/" TargetMode="External"/><Relationship Id="rId_hyperlink_470" Type="http://schemas.openxmlformats.org/officeDocument/2006/relationships/hyperlink" Target="https://him-auto.ru/dezinfekciya-oborudovaniya-stancii-i-rashodnye-materialy/satellit-pena-smyv-dezinfekciya-hc-45-b-centralizovannyj-80-bar-vhod-38-sh-vyhod-12-g/" TargetMode="External"/><Relationship Id="rId_hyperlink_471" Type="http://schemas.openxmlformats.org/officeDocument/2006/relationships/hyperlink" Target="https://him-auto.ru/dezinfekciya-oborudovaniya-stancii-i-rashodnye-materialy/satellitnaya-dezinficiruyushchaya-stanciya-sds-1/" TargetMode="External"/><Relationship Id="rId_hyperlink_472" Type="http://schemas.openxmlformats.org/officeDocument/2006/relationships/hyperlink" Target="https://him-auto.ru/dezinfekciya-oborudovaniya-stancii-i-rashodnye-materialy/satellitnaya-dezinficiruyushchaya-stanciya-sds-2-bez-ehtiketki/" TargetMode="External"/><Relationship Id="rId_hyperlink_473" Type="http://schemas.openxmlformats.org/officeDocument/2006/relationships/hyperlink" Target="https://him-auto.ru/dezinfekciya-oborudovaniya-stancii-i-rashodnye-materialy/satellitnaya-pennaya-stanciya-sps-1-100-200-bar-bez-podachi-vozduha/" TargetMode="External"/><Relationship Id="rId_hyperlink_474" Type="http://schemas.openxmlformats.org/officeDocument/2006/relationships/hyperlink" Target="https://him-auto.ru/dezinfekciya-oborudovaniya-stancii-i-rashodnye-materialy/satellitnaya-pennaya-stanciya-sps-1a-100-200-bar/" TargetMode="External"/><Relationship Id="rId_hyperlink_475" Type="http://schemas.openxmlformats.org/officeDocument/2006/relationships/hyperlink" Target="https://him-auto.ru/dezinfekciya-oborudovaniya-stancii-i-rashodnye-materialy/satellitnaya-pennaya-stanciya-sps-1a-15-40-bar/" TargetMode="External"/><Relationship Id="rId_hyperlink_476" Type="http://schemas.openxmlformats.org/officeDocument/2006/relationships/hyperlink" Target="https://him-auto.ru/dezinfekciya-oborudovaniya-stancii-i-rashodnye-materialy/satellitnaya-pennaya-stanciya-sps-1a-2-8-bar-shlang-20-metrov-s-aksessuarami/" TargetMode="External"/><Relationship Id="rId_hyperlink_477" Type="http://schemas.openxmlformats.org/officeDocument/2006/relationships/hyperlink" Target="https://him-auto.ru/dezinfekciya-oborudovaniya-stancii-i-rashodnye-materialy/satellitnaya-pennaya-stanciya-sps-1au-15-40-bar/" TargetMode="External"/><Relationship Id="rId_hyperlink_478" Type="http://schemas.openxmlformats.org/officeDocument/2006/relationships/hyperlink" Target="https://him-auto.ru/dezinfekciya-oborudovaniya-stancii-i-rashodnye-materialy/satellitnaya-pennaya-stanciya-sps-1u-100-200-bar/" TargetMode="External"/><Relationship Id="rId_hyperlink_479" Type="http://schemas.openxmlformats.org/officeDocument/2006/relationships/hyperlink" Target="https://him-auto.ru/dezinfekciya-oborudovaniya-stancii-i-rashodnye-materialy/satellitnaya-pennaya-stanciya-sps-2-100-200-bar-bez-podachi-vozduha/" TargetMode="External"/><Relationship Id="rId_hyperlink_480" Type="http://schemas.openxmlformats.org/officeDocument/2006/relationships/hyperlink" Target="https://him-auto.ru/dezinfekciya-oborudovaniya-stancii-i-rashodnye-materialy/satellitnaya-pennaya-stanciya-sps-2a-100-200-bar/" TargetMode="External"/><Relationship Id="rId_hyperlink_481" Type="http://schemas.openxmlformats.org/officeDocument/2006/relationships/hyperlink" Target="https://him-auto.ru/dezinfekciya-oborudovaniya-stancii-i-rashodnye-materialy/satellitnaya-pennaya-stanciya-sps-2a-15-40-bar/" TargetMode="External"/><Relationship Id="rId_hyperlink_482" Type="http://schemas.openxmlformats.org/officeDocument/2006/relationships/hyperlink" Target="https://him-auto.ru/dezinfekciya-oborudovaniya-stancii-i-rashodnye-materialy/satellitnaya-pennaya-stanciya-sps-2a-2-8-bar-shlang-20-metrov-s-aksessuarami/" TargetMode="External"/><Relationship Id="rId_hyperlink_483" Type="http://schemas.openxmlformats.org/officeDocument/2006/relationships/hyperlink" Target="https://him-auto.ru/dezinfekciya-oborudovaniya-stancii-i-rashodnye-materialy/satellitnaya-pennaya-stanciya-sps-2u-100-200-bar/" TargetMode="External"/><Relationship Id="rId_hyperlink_484" Type="http://schemas.openxmlformats.org/officeDocument/2006/relationships/hyperlink" Target="https://him-auto.ru/dezinfekciya-oborudovaniya-stancii-i-rashodnye-materialy/satellitnaya-pennaya-stanciya-sps-3-100-200-bar-bez-podachi-vozduha/" TargetMode="External"/><Relationship Id="rId_hyperlink_485" Type="http://schemas.openxmlformats.org/officeDocument/2006/relationships/hyperlink" Target="https://him-auto.ru/dezinfekciya-oborudovaniya-stancii-i-rashodnye-materialy/satellitnaya-pennaya-stanciya-sps-3a-100-200-bar/" TargetMode="External"/><Relationship Id="rId_hyperlink_486" Type="http://schemas.openxmlformats.org/officeDocument/2006/relationships/hyperlink" Target="https://him-auto.ru/dezinfekciya-oborudovaniya-stancii-i-rashodnye-materialy/satellitnaya-pennaya-stanciya-sps-3a-15-40-bar/" TargetMode="External"/><Relationship Id="rId_hyperlink_487" Type="http://schemas.openxmlformats.org/officeDocument/2006/relationships/hyperlink" Target="https://him-auto.ru/dezinfekciya-oborudovaniya-stancii-i-rashodnye-materialy/satellitnaya-pennaya-stanciya-sps-3a-2-8-bar/" TargetMode="External"/><Relationship Id="rId_hyperlink_488" Type="http://schemas.openxmlformats.org/officeDocument/2006/relationships/hyperlink" Target="https://him-auto.ru/dezinfekciya-oborudovaniya-stancii-i-rashodnye-materialy/satellitnaya-pennaya-stanciya-sps-3a-2-8-bar-shlang-20-metrov-s-aksessuarami/" TargetMode="External"/><Relationship Id="rId_hyperlink_489" Type="http://schemas.openxmlformats.org/officeDocument/2006/relationships/hyperlink" Target="https://him-auto.ru/dezinfekciya-oborudovaniya-stancii-i-rashodnye-materialy/satellitnaya-pennaya-stanciya-sps-3a6-15-40-bar/" TargetMode="External"/><Relationship Id="rId_hyperlink_490" Type="http://schemas.openxmlformats.org/officeDocument/2006/relationships/hyperlink" Target="https://him-auto.ru/dezinfekciya-oborudovaniya-stancii-i-rashodnye-materialy/satellitnaya-pennaya-stanciya-s-pnevmopereklyucheniem-sps-2ap-15-40-bar/" TargetMode="External"/><Relationship Id="rId_hyperlink_491" Type="http://schemas.openxmlformats.org/officeDocument/2006/relationships/hyperlink" Target="https://him-auto.ru/dezinfekciya-oborudovaniya-stancii-i-rashodnye-materialy/satellitnaya-pennaya-stanciya-s-pnevmopereklyucheniem-sps-2ap-150-bar/" TargetMode="External"/><Relationship Id="rId_hyperlink_492" Type="http://schemas.openxmlformats.org/officeDocument/2006/relationships/hyperlink" Target="https://him-auto.ru/dezinfekciya-oborudovaniya-stancii-i-rashodnye-materialy/satellitnaya-pennaya-stanciya-s-pnevmopereklyucheniem-sps-3ap-15-40-bar/" TargetMode="External"/><Relationship Id="rId_hyperlink_493" Type="http://schemas.openxmlformats.org/officeDocument/2006/relationships/hyperlink" Target="https://him-auto.ru/dezinfekciya-oborudovaniya-stancii-i-rashodnye-materialy/satellitnaya-pennaya-stanciya-s-pnevmopereklyucheniem-sps-3ap-pfpff-15-40-bar/" TargetMode="External"/><Relationship Id="rId_hyperlink_494" Type="http://schemas.openxmlformats.org/officeDocument/2006/relationships/hyperlink" Target="https://him-auto.ru/dezinfekciya-oborudovaniya-stancii-i-rashodnye-materialy/satellitnaya-pennaya-stanciya-s-pnevmopereklyucheniem-sps-3ap6-15-40-bar/" TargetMode="External"/><Relationship Id="rId_hyperlink_495" Type="http://schemas.openxmlformats.org/officeDocument/2006/relationships/hyperlink" Target="https://him-auto.ru/dezinfekciya-oborudovaniya-stancii-i-rashodnye-materialy/silnoshchelochnoe-pennoe-moyushchee-sredstvo-aqua-smoke-10l/" TargetMode="External"/><Relationship Id="rId_hyperlink_496" Type="http://schemas.openxmlformats.org/officeDocument/2006/relationships/hyperlink" Target="https://him-auto.ru/dezinfekciya-oborudovaniya-stancii-i-rashodnye-materialy/silnoshchelochnoe-pennoe-moyushchee-sredstvo-aqua-smoke-20l/" TargetMode="External"/><Relationship Id="rId_hyperlink_497" Type="http://schemas.openxmlformats.org/officeDocument/2006/relationships/hyperlink" Target="https://him-auto.ru/dezinfekciya-oborudovaniya-stancii-i-rashodnye-materialy/silnoshchelochnoe-pennoe-moyushchee-sredstvo-aqua-smoke-5l/" TargetMode="External"/><Relationship Id="rId_hyperlink_498" Type="http://schemas.openxmlformats.org/officeDocument/2006/relationships/hyperlink" Target="https://him-auto.ru/dezinfekciya-oborudovaniya-stancii-i-rashodnye-materialy/sistema-sushki-obuvi-eld-na-20-par-napolnaya/" TargetMode="External"/><Relationship Id="rId_hyperlink_499" Type="http://schemas.openxmlformats.org/officeDocument/2006/relationships/hyperlink" Target="https://him-auto.ru/dezinfekciya-oborudovaniya-stancii-i-rashodnye-materialy/sistema-sushki-obuvi-eld-na-40-par-napolnaya-eld-40/" TargetMode="External"/><Relationship Id="rId_hyperlink_500" Type="http://schemas.openxmlformats.org/officeDocument/2006/relationships/hyperlink" Target="https://him-auto.ru/dezinfekciya-oborudovaniya-stancii-i-rashodnye-materialy/sistema-sushki-obuvi-elr-302-na-60-par-dvuhstoronnyaya-napolnaya/" TargetMode="External"/><Relationship Id="rId_hyperlink_501" Type="http://schemas.openxmlformats.org/officeDocument/2006/relationships/hyperlink" Target="https://him-auto.ru/dezinfekciya-oborudovaniya-stancii-i-rashodnye-materialy/skamejka-dlya-personala-plastik-nerzhavejka/" TargetMode="External"/><Relationship Id="rId_hyperlink_502" Type="http://schemas.openxmlformats.org/officeDocument/2006/relationships/hyperlink" Target="https://him-auto.ru/dezinfekciya-oborudovaniya-stancii-i-rashodnye-materialy/smeshivayushchaya-sistema-dlya-dezinfekcii-micro-spray-2-6-bar-bez-podachi-vozduha-na-1-sr-vo-s-aksess/" TargetMode="External"/><Relationship Id="rId_hyperlink_503" Type="http://schemas.openxmlformats.org/officeDocument/2006/relationships/hyperlink" Target="https://him-auto.ru/dezinfekciya-oborudovaniya-stancii-i-rashodnye-materialy/sredstvo-dlya-ruchnoj-mojki-posudy-aqua-clean-10l/" TargetMode="External"/><Relationship Id="rId_hyperlink_504" Type="http://schemas.openxmlformats.org/officeDocument/2006/relationships/hyperlink" Target="https://him-auto.ru/dezinfekciya-oborudovaniya-stancii-i-rashodnye-materialy/sredstvo-dlya-ruchnoj-mojki-posudy-aqua-clean-1l/" TargetMode="External"/><Relationship Id="rId_hyperlink_505" Type="http://schemas.openxmlformats.org/officeDocument/2006/relationships/hyperlink" Target="https://him-auto.ru/dezinfekciya-oborudovaniya-stancii-i-rashodnye-materialy/sredstvo-dlya-ruchnoj-mojki-posudy-aqua-clean-20l/" TargetMode="External"/><Relationship Id="rId_hyperlink_506" Type="http://schemas.openxmlformats.org/officeDocument/2006/relationships/hyperlink" Target="https://him-auto.ru/dezinfekciya-oborudovaniya-stancii-i-rashodnye-materialy/sredstvo-dlya-ruchnoj-mojki-posudy-aqua-clean-5l/" TargetMode="External"/><Relationship Id="rId_hyperlink_507" Type="http://schemas.openxmlformats.org/officeDocument/2006/relationships/hyperlink" Target="https://him-auto.ru/dezinfekciya-oborudovaniya-stancii-i-rashodnye-materialy/sredstvo-dlya-uborki-pomeshchenij-mojki-polov-tverdyh-pokrytij-aqua-floor-5l/" TargetMode="External"/><Relationship Id="rId_hyperlink_508" Type="http://schemas.openxmlformats.org/officeDocument/2006/relationships/hyperlink" Target="https://him-auto.ru/dezinfekciya-oborudovaniya-stancii-i-rashodnye-materialy/sredstvo-s-dezinficiruyushchim-ehffektom-aqua-din-1l/" TargetMode="External"/><Relationship Id="rId_hyperlink_509" Type="http://schemas.openxmlformats.org/officeDocument/2006/relationships/hyperlink" Target="https://him-auto.ru/dezinfekciya-oborudovaniya-stancii-i-rashodnye-materialy/sredstvo-s-dezinficiruyushchim-ehffektom-aqua-din-5l/" TargetMode="External"/><Relationship Id="rId_hyperlink_510" Type="http://schemas.openxmlformats.org/officeDocument/2006/relationships/hyperlink" Target="https://him-auto.ru/dezinfekciya-oborudovaniya-stancii-i-rashodnye-materialy/sredstvo-s-dezinficiruyushchim-ehffektom-aquadin-1000-ml-v-dozatorah/" TargetMode="External"/><Relationship Id="rId_hyperlink_511" Type="http://schemas.openxmlformats.org/officeDocument/2006/relationships/hyperlink" Target="https://him-auto.ru/dezinfekciya-oborudovaniya-stancii-i-rashodnye-materialy/sredstvo-s-dezinficiruyushchim-ehffektom-aquadin-10l/" TargetMode="External"/><Relationship Id="rId_hyperlink_512" Type="http://schemas.openxmlformats.org/officeDocument/2006/relationships/hyperlink" Target="https://him-auto.ru/dezinfekciya-oborudovaniya-stancii-i-rashodnye-materialy/stacionarnyj-moyushchij-post-smp-1/" TargetMode="External"/><Relationship Id="rId_hyperlink_513" Type="http://schemas.openxmlformats.org/officeDocument/2006/relationships/hyperlink" Target="https://him-auto.ru/dezinfekciya-oborudovaniya-stancii-i-rashodnye-materialy/stacionarnyj-moyushchij-post-smp-2/" TargetMode="External"/><Relationship Id="rId_hyperlink_514" Type="http://schemas.openxmlformats.org/officeDocument/2006/relationships/hyperlink" Target="https://him-auto.ru/dezinfekciya-oborudovaniya-stancii-i-rashodnye-materialy/stacionarnyj-moyushchij-post-smp-3/" TargetMode="External"/><Relationship Id="rId_hyperlink_515" Type="http://schemas.openxmlformats.org/officeDocument/2006/relationships/hyperlink" Target="https://him-auto.ru/dezinfekciya-oborudovaniya-stancii-i-rashodnye-materialy/stacionarnyj-moyushchij-post-smp-4/" TargetMode="External"/><Relationship Id="rId_hyperlink_516" Type="http://schemas.openxmlformats.org/officeDocument/2006/relationships/hyperlink" Target="https://him-auto.ru/dezinfekciya-oborudovaniya-stancii-i-rashodnye-materialy/stacionarnyj-moyushchij-post-smp-5/" TargetMode="External"/><Relationship Id="rId_hyperlink_517" Type="http://schemas.openxmlformats.org/officeDocument/2006/relationships/hyperlink" Target="https://him-auto.ru/dezinfekciya-oborudovaniya-stancii-i-rashodnye-materialy/stacionarnyj-moyushchij-post-smp-6/" TargetMode="External"/><Relationship Id="rId_hyperlink_518" Type="http://schemas.openxmlformats.org/officeDocument/2006/relationships/hyperlink" Target="https://him-auto.ru/dezinfekciya-oborudovaniya-stancii-i-rashodnye-materialy/stacionarnyj-moyushchij-post-smp-7/" TargetMode="External"/><Relationship Id="rId_hyperlink_519" Type="http://schemas.openxmlformats.org/officeDocument/2006/relationships/hyperlink" Target="https://him-auto.ru/dezinfekciya-oborudovaniya-stancii-i-rashodnye-materialy/stacionarnyj-moyushchij-post-smp-8/" TargetMode="External"/><Relationship Id="rId_hyperlink_520" Type="http://schemas.openxmlformats.org/officeDocument/2006/relationships/hyperlink" Target="https://him-auto.ru/dezinfekciya-oborudovaniya-stancii-i-rashodnye-materialy/stacionarnyj-moyushchij-post-smp-9/" TargetMode="External"/><Relationship Id="rId_hyperlink_521" Type="http://schemas.openxmlformats.org/officeDocument/2006/relationships/hyperlink" Target="https://him-auto.ru/dezinfekciya-oborudovaniya-stancii-i-rashodnye-materialy/stacionarnyj-moyushchij-post-vysokogo-davleniya-smp-vd1-3370/" TargetMode="External"/><Relationship Id="rId_hyperlink_522" Type="http://schemas.openxmlformats.org/officeDocument/2006/relationships/hyperlink" Target="https://him-auto.ru/dezinfekciya-oborudovaniya-stancii-i-rashodnye-materialy/stacionarnyj-moyushchij-post-vysokogo-davleniya-smp-vd1-21150/" TargetMode="External"/><Relationship Id="rId_hyperlink_523" Type="http://schemas.openxmlformats.org/officeDocument/2006/relationships/hyperlink" Target="https://him-auto.ru/dezinfekciya-oborudovaniya-stancii-i-rashodnye-materialy/stacionarnyj-moyushchij-post-vysokogo-davleniya-smp-vd1-21150r/" TargetMode="External"/><Relationship Id="rId_hyperlink_524" Type="http://schemas.openxmlformats.org/officeDocument/2006/relationships/hyperlink" Target="https://him-auto.ru/dezinfekciya-oborudovaniya-stancii-i-rashodnye-materialy/stacionarnyj-moyushchij-post-vysokogo-davleniya-smp-vd2-21150/" TargetMode="External"/><Relationship Id="rId_hyperlink_525" Type="http://schemas.openxmlformats.org/officeDocument/2006/relationships/hyperlink" Target="https://him-auto.ru/dezinfekciya-oborudovaniya-stancii-i-rashodnye-materialy/stacionarnyj-moyushchij-post-vysokogo-davleniya-smp-vd2-21150r/" TargetMode="External"/><Relationship Id="rId_hyperlink_526" Type="http://schemas.openxmlformats.org/officeDocument/2006/relationships/hyperlink" Target="https://him-auto.ru/dezinfekciya-oborudovaniya-stancii-i-rashodnye-materialy/stacionarnyj-moyushchij-post-vysokogo-davleniya-na-dva-sredstva-smp-vd1-1560/" TargetMode="External"/><Relationship Id="rId_hyperlink_527" Type="http://schemas.openxmlformats.org/officeDocument/2006/relationships/hyperlink" Target="https://him-auto.ru/dezinfekciya-oborudovaniya-stancii-i-rashodnye-materialy/stellazh-elr-5-dlya-hraneniya-i-sushki-sapog-na-5-pary/" TargetMode="External"/><Relationship Id="rId_hyperlink_528" Type="http://schemas.openxmlformats.org/officeDocument/2006/relationships/hyperlink" Target="https://him-auto.ru/dezinfekciya-oborudovaniya-stancii-i-rashodnye-materialy/stellazh-dlya-hraneniya-obuvi-elr-20/" TargetMode="External"/><Relationship Id="rId_hyperlink_529" Type="http://schemas.openxmlformats.org/officeDocument/2006/relationships/hyperlink" Target="https://him-auto.ru/dezinfekciya-oborudovaniya-stancii-i-rashodnye-materialy/sterilizator-nozhej-hl-mb-h010/" TargetMode="External"/><Relationship Id="rId_hyperlink_530" Type="http://schemas.openxmlformats.org/officeDocument/2006/relationships/hyperlink" Target="https://him-auto.ru/dezinfekciya-oborudovaniya-stancii-i-rashodnye-materialy/stojka-pdibc-987h1761-iz-nerzhaveyushchej-stali-v-sbore/" TargetMode="External"/><Relationship Id="rId_hyperlink_531" Type="http://schemas.openxmlformats.org/officeDocument/2006/relationships/hyperlink" Target="https://him-auto.ru/dezinfekciya-oborudovaniya-stancii-i-rashodnye-materialy/taromoechnaya-mashina-ekw-3500/" TargetMode="External"/><Relationship Id="rId_hyperlink_532" Type="http://schemas.openxmlformats.org/officeDocument/2006/relationships/hyperlink" Target="https://him-auto.ru/dezinfekciya-oborudovaniya-stancii-i-rashodnye-materialy/taromoechnaya-mashina-ekw-5000/" TargetMode="External"/><Relationship Id="rId_hyperlink_533" Type="http://schemas.openxmlformats.org/officeDocument/2006/relationships/hyperlink" Target="https://him-auto.ru/dezinfekciya-oborudovaniya-stancii-i-rashodnye-materialy/taromoechnaya-mashina-ekw-7000/" TargetMode="External"/><Relationship Id="rId_hyperlink_534" Type="http://schemas.openxmlformats.org/officeDocument/2006/relationships/hyperlink" Target="https://him-auto.ru/dezinfekciya-oborudovaniya-stancii-i-rashodnye-materialy/taromoechnaya-mashina-km-wm-200/" TargetMode="External"/><Relationship Id="rId_hyperlink_535" Type="http://schemas.openxmlformats.org/officeDocument/2006/relationships/hyperlink" Target="https://him-auto.ru/dezinfekciya-oborudovaniya-stancii-i-rashodnye-materialy/taromoechnaya-mashina-km-wm-200s/" TargetMode="External"/><Relationship Id="rId_hyperlink_536" Type="http://schemas.openxmlformats.org/officeDocument/2006/relationships/hyperlink" Target="https://him-auto.ru/dezinfekciya-oborudovaniya-stancii-i-rashodnye-materialy/telezhka-crrc-120-2-h-kolesnaya-s-bakom-125-l-pistolet-600-mm-10-m-shlang/" TargetMode="External"/><Relationship Id="rId_hyperlink_537" Type="http://schemas.openxmlformats.org/officeDocument/2006/relationships/hyperlink" Target="https://him-auto.ru/dezinfekciya-oborudovaniya-stancii-i-rashodnye-materialy/telezhka-crrc-120-2-h-kolesnaya-s-bakom-125-l-pistolet-600-mm-10-m-shlangbaraban-plast-dlya-50-m/" TargetMode="External"/><Relationship Id="rId_hyperlink_538" Type="http://schemas.openxmlformats.org/officeDocument/2006/relationships/hyperlink" Target="https://him-auto.ru/dezinfekciya-oborudovaniya-stancii-i-rashodnye-materialy/telezhka-crrc-81-eco-2-h-kolesnaya-s-bakom-80-l-10-metrov-shlang-8h14-pistolet-600-mm/" TargetMode="External"/><Relationship Id="rId_hyperlink_539" Type="http://schemas.openxmlformats.org/officeDocument/2006/relationships/hyperlink" Target="https://him-auto.ru/dezinfekciya-oborudovaniya-stancii-i-rashodnye-materialy/telezhka-crrc-81-eco-2-h-kolesnaya-s-bakom-80-l-baraban-plast-dlya-rukava-50-m-s-pistolet-600-mm/" TargetMode="External"/><Relationship Id="rId_hyperlink_540" Type="http://schemas.openxmlformats.org/officeDocument/2006/relationships/hyperlink" Target="https://him-auto.ru/dezinfekciya-oborudovaniya-stancii-i-rashodnye-materialy/telezhka-crrc-81-eco-2-h-kolesnaya-s-bakom-80-l-s-barabanom-i-shlangom-50-m-pistolet-600-mm/" TargetMode="External"/><Relationship Id="rId_hyperlink_541" Type="http://schemas.openxmlformats.org/officeDocument/2006/relationships/hyperlink" Target="https://him-auto.ru/dezinfekciya-oborudovaniya-stancii-i-rashodnye-materialy/telezhka-dlya-raspylitelya-elettro-15-cpc-25/" TargetMode="External"/><Relationship Id="rId_hyperlink_542" Type="http://schemas.openxmlformats.org/officeDocument/2006/relationships/hyperlink" Target="https://him-auto.ru/dezinfekciya-oborudovaniya-stancii-i-rashodnye-materialy/telezhka-dlya-raspylitelya-elettro-16/" TargetMode="External"/><Relationship Id="rId_hyperlink_543" Type="http://schemas.openxmlformats.org/officeDocument/2006/relationships/hyperlink" Target="https://him-auto.ru/dezinfekciya-oborudovaniya-stancii-i-rashodnye-materialy/telezhka-namatyvatelya-shlanga-100-m-s-barabanom-i-shlangom-100-m-&#248;10-x-16-s-pistoletom-i-soed-shlangom/" TargetMode="External"/><Relationship Id="rId_hyperlink_544" Type="http://schemas.openxmlformats.org/officeDocument/2006/relationships/hyperlink" Target="https://him-auto.ru/dezinfekciya-oborudovaniya-stancii-i-rashodnye-materialy/trubka-dlya-naneseniya-dezinfekcii-krasnaya-bez-forsunki/" TargetMode="External"/><Relationship Id="rId_hyperlink_545" Type="http://schemas.openxmlformats.org/officeDocument/2006/relationships/hyperlink" Target="https://him-auto.ru/dezinfekciya-oborudovaniya-stancii-i-rashodnye-materialy/trubka-dlya-naneseniya-peny-s-forsunkoj-i-brs-nippelem-belaya/" TargetMode="External"/><Relationship Id="rId_hyperlink_546" Type="http://schemas.openxmlformats.org/officeDocument/2006/relationships/hyperlink" Target="https://him-auto.ru/dezinfekciya-oborudovaniya-stancii-i-rashodnye-materialy/trubka-dlya-smyva-s-brs-nippelem-sinyaya-vyhod-14g/" TargetMode="External"/><Relationship Id="rId_hyperlink_547" Type="http://schemas.openxmlformats.org/officeDocument/2006/relationships/hyperlink" Target="https://him-auto.ru/dezinfekciya-oborudovaniya-stancii-i-rashodnye-materialy/turbina-dlya-moechnoj-golovki-kly-mp200-03-0100-019/" TargetMode="External"/><Relationship Id="rId_hyperlink_548" Type="http://schemas.openxmlformats.org/officeDocument/2006/relationships/hyperlink" Target="https://him-auto.ru/dezinfekciya-oborudovaniya-stancii-i-rashodnye-materialy/universalnyj-gel-dlya-santehnicheskogo-oborudovaniya-aqua-san-10l/" TargetMode="External"/><Relationship Id="rId_hyperlink_549" Type="http://schemas.openxmlformats.org/officeDocument/2006/relationships/hyperlink" Target="https://him-auto.ru/dezinfekciya-oborudovaniya-stancii-i-rashodnye-materialy/universalnyj-gel-dlya-santehnicheskogo-oborudovaniya-aqua-san-1l/" TargetMode="External"/><Relationship Id="rId_hyperlink_550" Type="http://schemas.openxmlformats.org/officeDocument/2006/relationships/hyperlink" Target="https://him-auto.ru/dezinfekciya-oborudovaniya-stancii-i-rashodnye-materialy/universalnyj-gel-dlya-santehnicheskogo-oborudovaniya-aqua-san-5l/" TargetMode="External"/><Relationship Id="rId_hyperlink_551" Type="http://schemas.openxmlformats.org/officeDocument/2006/relationships/hyperlink" Target="https://him-auto.ru/dezinfekciya-oborudovaniya-stancii-i-rashodnye-materialy/universalnyj-dispenser-nerzh-20-l/" TargetMode="External"/><Relationship Id="rId_hyperlink_552" Type="http://schemas.openxmlformats.org/officeDocument/2006/relationships/hyperlink" Target="https://him-auto.ru/dezinfekciya-oborudovaniya-stancii-i-rashodnye-materialy/universalnyj-ochistitel-aqua-uni-5l/" TargetMode="External"/><Relationship Id="rId_hyperlink_553" Type="http://schemas.openxmlformats.org/officeDocument/2006/relationships/hyperlink" Target="https://him-auto.ru/dezinfekciya-oborudovaniya-stancii-i-rashodnye-materialy/ustanovka-142lmin-150-bar-85-s-s-podachej-2-h-moyushchih-sredstv-nasos-dlya-mojki-lyukov/" TargetMode="External"/><Relationship Id="rId_hyperlink_554" Type="http://schemas.openxmlformats.org/officeDocument/2006/relationships/hyperlink" Target="https://him-auto.ru/dezinfekciya-oborudovaniya-stancii-i-rashodnye-materialy/ustanovka-2-nasosa-42-lmin-150-bar-s-podachej-2-h-moyushchih-sredstv/" TargetMode="External"/><Relationship Id="rId_hyperlink_555" Type="http://schemas.openxmlformats.org/officeDocument/2006/relationships/hyperlink" Target="https://him-auto.ru/dezinfekciya-oborudovaniya-stancii-i-rashodnye-materialy/ustanovka-2-nasosa-45-lmin-150-bar-s-podachej-2-h-moyushchih-sredstv-nasos-dlya-mojki-lyukov/" TargetMode="External"/><Relationship Id="rId_hyperlink_556" Type="http://schemas.openxmlformats.org/officeDocument/2006/relationships/hyperlink" Target="https://him-auto.ru/dezinfekciya-oborudovaniya-stancii-i-rashodnye-materialy/ustanovka-2-nasosa-60-lmin-150-bar-85-s-s-podachej-2-h-moyushchih-sredstv-nasos-dlya-mojki-lyukov/" TargetMode="External"/><Relationship Id="rId_hyperlink_557" Type="http://schemas.openxmlformats.org/officeDocument/2006/relationships/hyperlink" Target="https://him-auto.ru/dezinfekciya-oborudovaniya-stancii-i-rashodnye-materialy/ustanovka-2-nasosa-66-lmin-230-bar-30-kvt-na-rame-nerzh-na-2-operatora-s-avtom/" TargetMode="External"/><Relationship Id="rId_hyperlink_558" Type="http://schemas.openxmlformats.org/officeDocument/2006/relationships/hyperlink" Target="https://him-auto.ru/dezinfekciya-oborudovaniya-stancii-i-rashodnye-materialy/ustanovka-2-nasosa-85-lmin-150-bar-85-s-s-podachej-2-h-moyushchih-sredstv-nasos-dlya-mojki-lyukov/" TargetMode="External"/><Relationship Id="rId_hyperlink_559" Type="http://schemas.openxmlformats.org/officeDocument/2006/relationships/hyperlink" Target="https://him-auto.ru/dezinfekciya-oborudovaniya-stancii-i-rashodnye-materialy/ustanovka-2-nasosa-85-lmin-150-bar-s-podachej-2-h-moyushchih-sredstv-s-pultom-upravleniya/" TargetMode="External"/><Relationship Id="rId_hyperlink_560" Type="http://schemas.openxmlformats.org/officeDocument/2006/relationships/hyperlink" Target="https://him-auto.ru/dezinfekciya-oborudovaniya-stancii-i-rashodnye-materialy/ustanovka-3-nasosa-100-lmin-150-bar-85-s-s-podachej-2-h-moyushchih-sredstv-nasos-dlya-mojki-lyukov/" TargetMode="External"/><Relationship Id="rId_hyperlink_561" Type="http://schemas.openxmlformats.org/officeDocument/2006/relationships/hyperlink" Target="https://him-auto.ru/dezinfekciya-oborudovaniya-stancii-i-rashodnye-materialy/ustanovka-3-nasosa-115-lmin-230-bar-s-pultom-upravleniya-45-kvt/" TargetMode="External"/><Relationship Id="rId_hyperlink_562" Type="http://schemas.openxmlformats.org/officeDocument/2006/relationships/hyperlink" Target="https://him-auto.ru/dezinfekciya-oborudovaniya-stancii-i-rashodnye-materialy/ustanovka-33230-s-ehl-dvigatelem-380-v-15-kvt-na-rame-nerzh/" TargetMode="External"/><Relationship Id="rId_hyperlink_563" Type="http://schemas.openxmlformats.org/officeDocument/2006/relationships/hyperlink" Target="https://him-auto.ru/dezinfekciya-oborudovaniya-stancii-i-rashodnye-materialy/ustanovka-42-lmin-150-bar-85-s-s-podachej-moyushchih-sredstv-s-pultom-upravleniya/" TargetMode="External"/><Relationship Id="rId_hyperlink_564" Type="http://schemas.openxmlformats.org/officeDocument/2006/relationships/hyperlink" Target="https://him-auto.ru/dezinfekciya-oborudovaniya-stancii-i-rashodnye-materialy/ustanovka-42200-s-ehl-dvigatelem-380-v-15-kvt-na-rame/" TargetMode="External"/><Relationship Id="rId_hyperlink_565" Type="http://schemas.openxmlformats.org/officeDocument/2006/relationships/hyperlink" Target="https://him-auto.ru/dezinfekciya-oborudovaniya-stancii-i-rashodnye-materialy/ustanovka-avtomaticheskoj-mojki-konvejernyh-lent-kes-12020/" TargetMode="External"/><Relationship Id="rId_hyperlink_566" Type="http://schemas.openxmlformats.org/officeDocument/2006/relationships/hyperlink" Target="https://him-auto.ru/dezinfekciya-oborudovaniya-stancii-i-rashodnye-materialy/ustanovka-avtomaticheskoj-mojki-konvejernyh-lent-kes-18020/" TargetMode="External"/><Relationship Id="rId_hyperlink_567" Type="http://schemas.openxmlformats.org/officeDocument/2006/relationships/hyperlink" Target="https://him-auto.ru/dezinfekciya-oborudovaniya-stancii-i-rashodnye-materialy/ustanovka-avtomaticheskoj-mojki-konvejernyh-lent-kes-3020/" TargetMode="External"/><Relationship Id="rId_hyperlink_568" Type="http://schemas.openxmlformats.org/officeDocument/2006/relationships/hyperlink" Target="https://him-auto.ru/dezinfekciya-oborudovaniya-stancii-i-rashodnye-materialy/ustanovka-avtomaticheskoj-mojki-konvejernyh-lent-kes-6020/" TargetMode="External"/><Relationship Id="rId_hyperlink_569" Type="http://schemas.openxmlformats.org/officeDocument/2006/relationships/hyperlink" Target="https://him-auto.ru/dezinfekciya-oborudovaniya-stancii-i-rashodnye-materialy/ustanovka-avtomaticheskoj-mojki-konvejernyh-lent-kes-9020/" TargetMode="External"/><Relationship Id="rId_hyperlink_570" Type="http://schemas.openxmlformats.org/officeDocument/2006/relationships/hyperlink" Target="https://him-auto.ru/dezinfekciya-oborudovaniya-stancii-i-rashodnye-materialy/ustanovka-dlya-dezinfekcii-cd-q-6e-cena-po-zaprosu/" TargetMode="External"/><Relationship Id="rId_hyperlink_571" Type="http://schemas.openxmlformats.org/officeDocument/2006/relationships/hyperlink" Target="https://him-auto.ru/dezinfekciya-oborudovaniya-stancii-i-rashodnye-materialy/ustanovka-dlya-penoobrabotki-cf-q-6e/" TargetMode="External"/><Relationship Id="rId_hyperlink_572" Type="http://schemas.openxmlformats.org/officeDocument/2006/relationships/hyperlink" Target="https://him-auto.ru/dezinfekciya-oborudovaniya-stancii-i-rashodnye-materialy/ustanovka-dlya-penoobrabotki-i-dezinfekcii-cfd-q-64e/" TargetMode="External"/><Relationship Id="rId_hyperlink_573" Type="http://schemas.openxmlformats.org/officeDocument/2006/relationships/hyperlink" Target="https://him-auto.ru/dezinfekciya-oborudovaniya-stancii-i-rashodnye-materialy/ustrojstva-ochistki-podoshv-i-verhnej-chasti-obuvi-edlw/" TargetMode="External"/><Relationship Id="rId_hyperlink_574" Type="http://schemas.openxmlformats.org/officeDocument/2006/relationships/hyperlink" Target="https://him-auto.ru/dezinfekciya-oborudovaniya-stancii-i-rashodnye-materialy/ustrojstva-ochistki-podoshv-i-verhnej-chasti-obuvi-ezsw/" TargetMode="External"/><Relationship Id="rId_hyperlink_575" Type="http://schemas.openxmlformats.org/officeDocument/2006/relationships/hyperlink" Target="https://him-auto.ru/dezinfekciya-oborudovaniya-stancii-i-rashodnye-materialy/filtr-dlya-moechnoj-golovki-kly-mp200-03-0100-020/" TargetMode="External"/><Relationship Id="rId_hyperlink_576" Type="http://schemas.openxmlformats.org/officeDocument/2006/relationships/hyperlink" Target="https://him-auto.ru/dezinfekciya-oborudovaniya-stancii-i-rashodnye-materialy/forsunkoderzhatel-dlya-moechnoj-golovki-kly-mp200-03-0200-001/" TargetMode="External"/><Relationship Id="rId_hyperlink_577" Type="http://schemas.openxmlformats.org/officeDocument/2006/relationships/hyperlink" Target="https://him-auto.ru/dezinfekciya-oborudovaniya-stancii-i-rashodnye-materialy/sharovyj-obrezinennyj-kran-s-brs-bajonetom/" TargetMode="External"/><Relationship Id="rId_hyperlink_578" Type="http://schemas.openxmlformats.org/officeDocument/2006/relationships/hyperlink" Target="https://him-auto.ru/dezinfekciya-oborudovaniya-stancii-i-rashodnye-materialy/shesternya-dlya-moechnoj-golovki-kly-mp200-03-0100-012/" TargetMode="External"/><Relationship Id="rId_hyperlink_579" Type="http://schemas.openxmlformats.org/officeDocument/2006/relationships/hyperlink" Target="https://him-auto.ru/dezinfekciya-oborudovaniya-stancii-i-rashodnye-materialy/shlang-2sc-dn-10-krasnyj-500-bar-150-&#176;c/" TargetMode="External"/><Relationship Id="rId_hyperlink_580" Type="http://schemas.openxmlformats.org/officeDocument/2006/relationships/hyperlink" Target="https://him-auto.ru/dezinfekciya-oborudovaniya-stancii-i-rashodnye-materialy/shlang-61-&#190;&#8221;-19x28-mm-gibkij-pishchevoj-armirovannyj-kapronovoj-nityu-plastik-40-bar-40&#176;c/" TargetMode="External"/><Relationship Id="rId_hyperlink_581" Type="http://schemas.openxmlformats.org/officeDocument/2006/relationships/hyperlink" Target="https://him-auto.ru/dezinfekciya-oborudovaniya-stancii-i-rashodnye-materialy/shlang-71-12&#8221;-13x22mm-gibkij-vysokogo-davleniya-armirovannyj-kapronovoj-nityu-plastik-80-bar-80&#176;c/" TargetMode="External"/><Relationship Id="rId_hyperlink_582" Type="http://schemas.openxmlformats.org/officeDocument/2006/relationships/hyperlink" Target="https://him-auto.ru/dezinfekciya-oborudovaniya-stancii-i-rashodnye-materialy/shlang-vysokogo-davleniya-1sn4-532-300-bar-150-s/" TargetMode="External"/><Relationship Id="rId_hyperlink_583" Type="http://schemas.openxmlformats.org/officeDocument/2006/relationships/hyperlink" Target="https://him-auto.ru/dezinfekciya-oborudovaniya-stancii-i-rashodnye-materialy/shlang-vysokogo-davleniya-2sn8-516-600-bar-150-s/" TargetMode="External"/><Relationship Id="rId_hyperlink_584" Type="http://schemas.openxmlformats.org/officeDocument/2006/relationships/hyperlink" Target="https://him-auto.ru/dezinfekciya-oborudovaniya-stancii-i-rashodnye-materialy/shlang-vysokogo-davleniya-sinij-aquajet-1sn-14&#8221;wp-225-bar-40&#176;c-160&#176;c/" TargetMode="External"/><Relationship Id="rId_hyperlink_585" Type="http://schemas.openxmlformats.org/officeDocument/2006/relationships/hyperlink" Target="https://him-auto.ru/dezinfekciya-oborudovaniya-stancii-i-rashodnye-materialy/shlang-vysokogo-davleniya-chernyj-gladkij-flexy-1ss-dn6-300-bar-100-&#176;c/" TargetMode="External"/><Relationship Id="rId_hyperlink_586" Type="http://schemas.openxmlformats.org/officeDocument/2006/relationships/hyperlink" Target="https://him-auto.ru/dezinfekciya-oborudovaniya-stancii-i-rashodnye-materialy/shlang-pishchevoj-aquafoam-20-m-dn-12-&#8211;-wp-50-bar-165-&#176;c-s-fitingami-iz-nerzh-g-sh/" TargetMode="External"/><Relationship Id="rId_hyperlink_587" Type="http://schemas.openxmlformats.org/officeDocument/2006/relationships/hyperlink" Target="https://him-auto.ru/dezinfekciya-oborudovaniya-stancii-i-rashodnye-materialy/shlang-pishchevoj-sinij-1sc10-38-250-bar-150-&#176;c/" TargetMode="External"/><Relationship Id="rId_hyperlink_588" Type="http://schemas.openxmlformats.org/officeDocument/2006/relationships/hyperlink" Target="https://him-auto.ru/dezinfekciya-oborudovaniya-stancii-i-rashodnye-materialy/shlang-pishchevoj-sinij-1sn12-180-bar-150-gr-s/" TargetMode="External"/><Relationship Id="rId_hyperlink_589" Type="http://schemas.openxmlformats.org/officeDocument/2006/relationships/hyperlink" Target="https://him-auto.ru/dezinfekciya-oborudovaniya-stancii-i-rashodnye-materialy/shlang-pishchevoj-sinij-1sn12-250-bar-150-&#176;c-aquajet/" TargetMode="External"/><Relationship Id="rId_hyperlink_590" Type="http://schemas.openxmlformats.org/officeDocument/2006/relationships/hyperlink" Target="https://him-auto.ru/dezinfekciya-oborudovaniya-stancii-i-rashodnye-materialy/shlang-pishchevoj-sinij-2sn12-300-bar-150&#176;c-aquastrong/" TargetMode="External"/><Relationship Id="rId_hyperlink_591" Type="http://schemas.openxmlformats.org/officeDocument/2006/relationships/hyperlink" Target="https://him-auto.ru/dezinfekciya-oborudovaniya-stancii-i-rashodnye-materialy/shlang-pishchevoj-sinij-2ss8-400-bar-150-&#176;c/" TargetMode="External"/><Relationship Id="rId_hyperlink_592" Type="http://schemas.openxmlformats.org/officeDocument/2006/relationships/hyperlink" Target="https://him-auto.ru/dezinfekciya-oborudovaniya-stancii-i-rashodnye-materialy/shlang-pishchevoj-sinij-aquajet-1sn-12&#8221;-wp-180-bar-40&#176;c-160&#176;c/" TargetMode="External"/><Relationship Id="rId_hyperlink_593" Type="http://schemas.openxmlformats.org/officeDocument/2006/relationships/hyperlink" Target="https://him-auto.ru/dezinfekciya-oborudovaniya-stancii-i-rashodnye-materialy/shlang-pishchevoj-sinij-aquastrong-2sn-516&#8221;-wp-400-bar-40&#176;c-160&#176;c/" TargetMode="External"/><Relationship Id="rId_hyperlink_594" Type="http://schemas.openxmlformats.org/officeDocument/2006/relationships/hyperlink" Target="https://him-auto.ru/dezinfekciya-oborudovaniya-stancii-i-rashodnye-materialy/shlang-sinij-5-ti-slojnyj-pvc-vysokoprochnyj-dn12-50-bar-70-&#176;c-aquafood-blufood/" TargetMode="External"/><Relationship Id="rId_hyperlink_595" Type="http://schemas.openxmlformats.org/officeDocument/2006/relationships/hyperlink" Target="https://him-auto.ru/dezinfekciya-oborudovaniya-stancii-i-rashodnye-materialy/shlang-sinij-5-ti-slojnyj-pvc-vysokoprochnyj-dn12-50-bar-70-&#176;c-blufood/" TargetMode="External"/><Relationship Id="rId_hyperlink_596" Type="http://schemas.openxmlformats.org/officeDocument/2006/relationships/hyperlink" Target="https://him-auto.ru/dezinfekciya-oborudovaniya-stancii-i-rashodnye-materialy/shlang-sinij-obrezinennyj-dlya-pishchevoj-promyshlennosti-aquafoam-dn-12-&#8211;-wp-50-bar-165-&#176;c/" TargetMode="External"/><Relationship Id="rId_hyperlink_597" Type="http://schemas.openxmlformats.org/officeDocument/2006/relationships/hyperlink" Target="https://him-auto.ru/dezinfekciya-oborudovaniya-stancii-i-rashodnye-materialy/shlang-sinij-obrezinennyj-dlya-pishchevoj-promyshlennosti-aquafoam-dn-12-&#8211;-wp-80-bar-165-&#176;c/" TargetMode="External"/><Relationship Id="rId_hyperlink_598" Type="http://schemas.openxmlformats.org/officeDocument/2006/relationships/hyperlink" Target="https://him-auto.ru/dezinfekciya-oborudovaniya-stancii-i-rashodnye-materialy/shlang-sinij-obrezinennyj-dlya-pishchevoj-promyshlennosti-dn12-80-bar-150-&#176;c-aquafoam-foodjet/" TargetMode="External"/><Relationship Id="rId_hyperlink_599" Type="http://schemas.openxmlformats.org/officeDocument/2006/relationships/hyperlink" Target="https://him-auto.ru/dezinfekciya-oborudovaniya-stancii-i-rashodnye-materialy/shlang-sinij-obrezinennyj-dlya-pishchevoj-promyshlennosti-dn12-80-bar-150-&#176;c-aquafoam-foodjet/?sku=155816" TargetMode="External"/><Relationship Id="rId_hyperlink_600" Type="http://schemas.openxmlformats.org/officeDocument/2006/relationships/hyperlink" Target="https://him-auto.ru/dezinfekciya-oborudovaniya-stancii-i-rashodnye-materialy/shlang-sinij-obrezinennyj-dlya-pishchevoj-promyshlennosti-dn12-80-bar-150-&#176;c-foodjet/" TargetMode="External"/><Relationship Id="rId_hyperlink_601" Type="http://schemas.openxmlformats.org/officeDocument/2006/relationships/hyperlink" Target="https://him-auto.ru/dezinfekciya-oborudovaniya-stancii-i-rashodnye-materialy/shchelochnoe-ne-pennoe-moyushchee-sredstvo-aqua-alko-2-10l/" TargetMode="External"/><Relationship Id="rId_hyperlink_602" Type="http://schemas.openxmlformats.org/officeDocument/2006/relationships/hyperlink" Target="https://him-auto.ru/dezinfekciya-oborudovaniya-stancii-i-rashodnye-materialy/shchelochnoe-ne-pennoe-moyushchee-sredstvo-aqua-alko-2-20l/" TargetMode="External"/><Relationship Id="rId_hyperlink_603" Type="http://schemas.openxmlformats.org/officeDocument/2006/relationships/hyperlink" Target="https://him-auto.ru/dezinfekciya-oborudovaniya-stancii-i-rashodnye-materialy/shchelochnoe-ne-pennoe-moyushchee-sredstvo-aqua-alko-2-5l/" TargetMode="External"/><Relationship Id="rId_hyperlink_604" Type="http://schemas.openxmlformats.org/officeDocument/2006/relationships/hyperlink" Target="https://him-auto.ru/dezinfekciya-oborudovaniya-stancii-i-rashodnye-materialy/shchelochnoe-ne-pennoe-moyushchee-sredstvo-aqua-alko-10l/" TargetMode="External"/><Relationship Id="rId_hyperlink_605" Type="http://schemas.openxmlformats.org/officeDocument/2006/relationships/hyperlink" Target="https://him-auto.ru/dezinfekciya-oborudovaniya-stancii-i-rashodnye-materialy/shchelochnoe-ne-pennoe-moyushchee-sredstvo-aqua-alko-20l/" TargetMode="External"/><Relationship Id="rId_hyperlink_606" Type="http://schemas.openxmlformats.org/officeDocument/2006/relationships/hyperlink" Target="https://him-auto.ru/dezinfekciya-oborudovaniya-stancii-i-rashodnye-materialy/shchelochnoe-ne-pennoe-moyushchee-sredstvo-aqua-alko-5l/" TargetMode="External"/><Relationship Id="rId_hyperlink_607" Type="http://schemas.openxmlformats.org/officeDocument/2006/relationships/hyperlink" Target="https://him-auto.ru/dezinfekciya-oborudovaniya-stancii-i-rashodnye-materialy/shchelochnoe-ne-pennoe-moyushchee-sredstvo-s-hlorom-aqua-chlor-20l/" TargetMode="External"/><Relationship Id="rId_hyperlink_608" Type="http://schemas.openxmlformats.org/officeDocument/2006/relationships/hyperlink" Target="https://him-auto.ru/dezinfekciya-oborudovaniya-stancii-i-rashodnye-materialy/shchelochnoe-ne-pennoe-moyushchee-sredstvo-s-hlorom-aqua-chlor-10l/" TargetMode="External"/><Relationship Id="rId_hyperlink_609" Type="http://schemas.openxmlformats.org/officeDocument/2006/relationships/hyperlink" Target="https://him-auto.ru/dezinfekciya-oborudovaniya-stancii-i-rashodnye-materialy/shchelochnoe-ne-pennoe-moyushchee-sredstvo-s-hlorom-aqua-chlor-5l/" TargetMode="External"/><Relationship Id="rId_hyperlink_610" Type="http://schemas.openxmlformats.org/officeDocument/2006/relationships/hyperlink" Target="https://him-auto.ru/dezinfekciya-oborudovaniya-stancii-i-rashodnye-materialy/shchelochnoe-pennoe-moyushchee-sredstvo-aqua-alko-f-2-10l/" TargetMode="External"/><Relationship Id="rId_hyperlink_611" Type="http://schemas.openxmlformats.org/officeDocument/2006/relationships/hyperlink" Target="https://him-auto.ru/dezinfekciya-oborudovaniya-stancii-i-rashodnye-materialy/shchelochnoe-pennoe-moyushchee-sredstvo-aqua-alko-f-2-20l/" TargetMode="External"/><Relationship Id="rId_hyperlink_612" Type="http://schemas.openxmlformats.org/officeDocument/2006/relationships/hyperlink" Target="https://him-auto.ru/dezinfekciya-oborudovaniya-stancii-i-rashodnye-materialy/shchelochnoe-pennoe-moyushchee-sredstvo-aqua-alko-f-2-5l/" TargetMode="External"/><Relationship Id="rId_hyperlink_613" Type="http://schemas.openxmlformats.org/officeDocument/2006/relationships/hyperlink" Target="https://him-auto.ru/dezinfekciya-oborudovaniya-stancii-i-rashodnye-materialy/shchelochnoe-pennoe-moyushchee-sredstvo-aqua-alko-f-10l/" TargetMode="External"/><Relationship Id="rId_hyperlink_614" Type="http://schemas.openxmlformats.org/officeDocument/2006/relationships/hyperlink" Target="https://him-auto.ru/dezinfekciya-oborudovaniya-stancii-i-rashodnye-materialy/shchelochnoe-pennoe-moyushchee-sredstvo-aqua-alko-f-20l/" TargetMode="External"/><Relationship Id="rId_hyperlink_615" Type="http://schemas.openxmlformats.org/officeDocument/2006/relationships/hyperlink" Target="https://him-auto.ru/dezinfekciya-oborudovaniya-stancii-i-rashodnye-materialy/shchelochnoe-pennoe-moyushchee-sredstvo-aqua-alko-f-5l/" TargetMode="External"/><Relationship Id="rId_hyperlink_616" Type="http://schemas.openxmlformats.org/officeDocument/2006/relationships/hyperlink" Target="https://him-auto.ru/dezinfekciya-oborudovaniya-stancii-i-rashodnye-materialy/shchelochnoe-pennoe-moyushchee-sredstvo-aqua-prom-5l/" TargetMode="External"/><Relationship Id="rId_hyperlink_617" Type="http://schemas.openxmlformats.org/officeDocument/2006/relationships/hyperlink" Target="https://him-auto.ru/dezinfekciya-oborudovaniya-stancii-i-rashodnye-materialy/shchelochnoe-pennoe-moyushchee-sredstvo-s-hlorom-aqua-chlor-f-10l-kryshka-s-klapanom/" TargetMode="External"/><Relationship Id="rId_hyperlink_618" Type="http://schemas.openxmlformats.org/officeDocument/2006/relationships/hyperlink" Target="https://him-auto.ru/dezinfekciya-oborudovaniya-stancii-i-rashodnye-materialy/shchelochnoe-pennoe-moyushchee-sredstvo-s-hlorom-aqua-chlor-f-20l-kryshka-s-klapanom/" TargetMode="External"/><Relationship Id="rId_hyperlink_619" Type="http://schemas.openxmlformats.org/officeDocument/2006/relationships/hyperlink" Target="https://him-auto.ru/dezinfekciya-oborudovaniya-stancii-i-rashodnye-materialy/shchelochnoe-pennoe-moyushchee-sredstvo-s-hlorom-aqua-chlor-f-5l-kryshka-s-klapanom/" TargetMode="External"/><Relationship Id="rId_hyperlink_620" Type="http://schemas.openxmlformats.org/officeDocument/2006/relationships/hyperlink" Target="https://him-auto.ru/dezinfekciya-oborudovaniya-stancii-i-rashodnye-materialy/ehstakada-dlya-mojki-avtocisterny-s-mostik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1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  <c r="G7" s="12" t="s">
        <v>10</v>
      </c>
      <c r="H7" s="3" t="s">
        <v>11</v>
      </c>
    </row>
    <row r="8" spans="1:8" outlineLevel="1">
      <c r="A8" s="18">
        <v>1</v>
      </c>
      <c r="B8" s="9" t="s">
        <v>12</v>
      </c>
      <c r="C8" s="10" t="s">
        <v>13</v>
      </c>
      <c r="D8" s="10" t="s">
        <v>14</v>
      </c>
      <c r="E8" s="8">
        <v>1000.0</v>
      </c>
      <c r="F8" s="15">
        <v>0.0</v>
      </c>
      <c r="G8" s="13">
        <f>F8*8</f>
        <v>0</v>
      </c>
      <c r="H8" s="18" t="s">
        <v>15</v>
      </c>
    </row>
    <row r="9" spans="1:8" outlineLevel="1">
      <c r="A9" s="18">
        <v>2</v>
      </c>
      <c r="B9" s="9" t="s">
        <v>16</v>
      </c>
      <c r="C9" s="10" t="s">
        <v>17</v>
      </c>
      <c r="D9" s="10" t="s">
        <v>18</v>
      </c>
      <c r="E9" s="8">
        <v>1000.0</v>
      </c>
      <c r="F9" s="15">
        <v>0.0</v>
      </c>
      <c r="G9" s="13">
        <f>F9*9</f>
        <v>0</v>
      </c>
      <c r="H9" s="18" t="s">
        <v>15</v>
      </c>
    </row>
    <row r="10" spans="1:8" outlineLevel="1">
      <c r="A10" s="18">
        <v>3</v>
      </c>
      <c r="B10" s="9" t="s">
        <v>19</v>
      </c>
      <c r="C10" s="10" t="s">
        <v>20</v>
      </c>
      <c r="D10" s="10" t="s">
        <v>21</v>
      </c>
      <c r="E10" s="8">
        <v>1000.0</v>
      </c>
      <c r="F10" s="15">
        <v>0.0</v>
      </c>
      <c r="G10" s="13">
        <f>F10*10</f>
        <v>0</v>
      </c>
      <c r="H10" s="18" t="s">
        <v>15</v>
      </c>
    </row>
    <row r="11" spans="1:8" outlineLevel="1">
      <c r="A11" s="18">
        <v>4</v>
      </c>
      <c r="B11" s="9" t="s">
        <v>22</v>
      </c>
      <c r="C11" s="10" t="s">
        <v>23</v>
      </c>
      <c r="D11" s="10" t="s">
        <v>24</v>
      </c>
      <c r="E11" s="8">
        <v>1000.0</v>
      </c>
      <c r="F11" s="15">
        <v>0.0</v>
      </c>
      <c r="G11" s="13">
        <f>F11*11</f>
        <v>0</v>
      </c>
      <c r="H11" s="18" t="s">
        <v>15</v>
      </c>
    </row>
    <row r="12" spans="1:8" outlineLevel="1">
      <c r="A12" s="18">
        <v>5</v>
      </c>
      <c r="B12" s="9" t="s">
        <v>25</v>
      </c>
      <c r="C12" s="10" t="s">
        <v>26</v>
      </c>
      <c r="D12" s="10" t="s">
        <v>27</v>
      </c>
      <c r="E12" s="8">
        <v>1000.0</v>
      </c>
      <c r="F12" s="15">
        <v>0.0</v>
      </c>
      <c r="G12" s="13">
        <f>F12*12</f>
        <v>0</v>
      </c>
      <c r="H12" s="18" t="s">
        <v>15</v>
      </c>
    </row>
    <row r="13" spans="1:8" outlineLevel="1">
      <c r="A13" s="18">
        <v>6</v>
      </c>
      <c r="B13" s="9" t="s">
        <v>28</v>
      </c>
      <c r="C13" s="10" t="s">
        <v>29</v>
      </c>
      <c r="D13" s="10" t="s">
        <v>30</v>
      </c>
      <c r="E13" s="8">
        <v>1000.0</v>
      </c>
      <c r="F13" s="15">
        <v>330441.0</v>
      </c>
      <c r="G13" s="13">
        <f>F13*13</f>
        <v>4295733</v>
      </c>
      <c r="H13" s="18" t="s">
        <v>15</v>
      </c>
    </row>
    <row r="14" spans="1:8" outlineLevel="1">
      <c r="A14" s="18">
        <v>7</v>
      </c>
      <c r="B14" s="9" t="s">
        <v>31</v>
      </c>
      <c r="C14" s="10" t="s">
        <v>32</v>
      </c>
      <c r="D14" s="10" t="s">
        <v>33</v>
      </c>
      <c r="E14" s="8">
        <v>1000.0</v>
      </c>
      <c r="F14" s="15">
        <v>414444.0</v>
      </c>
      <c r="G14" s="13">
        <f>F14*14</f>
        <v>5802216</v>
      </c>
      <c r="H14" s="18" t="s">
        <v>15</v>
      </c>
    </row>
    <row r="15" spans="1:8" outlineLevel="1">
      <c r="A15" s="18">
        <v>8</v>
      </c>
      <c r="B15" s="9" t="s">
        <v>34</v>
      </c>
      <c r="C15" s="10" t="s">
        <v>35</v>
      </c>
      <c r="D15" s="10" t="s">
        <v>36</v>
      </c>
      <c r="E15" s="8">
        <v>1000.0</v>
      </c>
      <c r="F15" s="15">
        <v>0.0</v>
      </c>
      <c r="G15" s="13">
        <f>F15*15</f>
        <v>0</v>
      </c>
      <c r="H15" s="18" t="s">
        <v>15</v>
      </c>
    </row>
    <row r="16" spans="1:8" outlineLevel="1">
      <c r="A16" s="18">
        <v>9</v>
      </c>
      <c r="B16" s="9" t="s">
        <v>37</v>
      </c>
      <c r="C16" s="10" t="s">
        <v>38</v>
      </c>
      <c r="D16" s="10" t="s">
        <v>39</v>
      </c>
      <c r="E16" s="8">
        <v>1000.0</v>
      </c>
      <c r="F16" s="15">
        <v>0.0</v>
      </c>
      <c r="G16" s="13">
        <f>F16*16</f>
        <v>0</v>
      </c>
      <c r="H16" s="18" t="s">
        <v>15</v>
      </c>
    </row>
    <row r="17" spans="1:8" outlineLevel="1">
      <c r="A17" s="18">
        <v>10</v>
      </c>
      <c r="B17" s="9" t="s">
        <v>40</v>
      </c>
      <c r="C17" s="10" t="s">
        <v>41</v>
      </c>
      <c r="D17" s="10" t="s">
        <v>42</v>
      </c>
      <c r="E17" s="8">
        <v>1000.0</v>
      </c>
      <c r="F17" s="15">
        <v>0.0</v>
      </c>
      <c r="G17" s="13">
        <f>F17*17</f>
        <v>0</v>
      </c>
      <c r="H17" s="18" t="s">
        <v>15</v>
      </c>
    </row>
    <row r="18" spans="1:8" outlineLevel="1">
      <c r="A18" s="18">
        <v>11</v>
      </c>
      <c r="B18" s="9" t="s">
        <v>43</v>
      </c>
      <c r="C18" s="10" t="s">
        <v>44</v>
      </c>
      <c r="D18" s="10" t="s">
        <v>45</v>
      </c>
      <c r="E18" s="8">
        <v>1000.0</v>
      </c>
      <c r="F18" s="15">
        <v>0.0</v>
      </c>
      <c r="G18" s="13">
        <f>F18*18</f>
        <v>0</v>
      </c>
      <c r="H18" s="18" t="s">
        <v>15</v>
      </c>
    </row>
    <row r="19" spans="1:8" outlineLevel="1">
      <c r="A19" s="18">
        <v>12</v>
      </c>
      <c r="B19" s="9" t="s">
        <v>46</v>
      </c>
      <c r="C19" s="10" t="s">
        <v>47</v>
      </c>
      <c r="D19" s="10" t="s">
        <v>48</v>
      </c>
      <c r="E19" s="8">
        <v>1000.0</v>
      </c>
      <c r="F19" s="15">
        <v>0.0</v>
      </c>
      <c r="G19" s="13">
        <f>F19*19</f>
        <v>0</v>
      </c>
      <c r="H19" s="18" t="s">
        <v>15</v>
      </c>
    </row>
    <row r="20" spans="1:8" outlineLevel="1">
      <c r="A20" s="18">
        <v>13</v>
      </c>
      <c r="B20" s="9" t="s">
        <v>49</v>
      </c>
      <c r="C20" s="10" t="s">
        <v>50</v>
      </c>
      <c r="D20" s="10" t="s">
        <v>51</v>
      </c>
      <c r="E20" s="8">
        <v>1000.0</v>
      </c>
      <c r="F20" s="15">
        <v>0.0</v>
      </c>
      <c r="G20" s="13">
        <f>F20*20</f>
        <v>0</v>
      </c>
      <c r="H20" s="18" t="s">
        <v>15</v>
      </c>
    </row>
    <row r="21" spans="1:8" outlineLevel="1">
      <c r="A21" s="18">
        <v>14</v>
      </c>
      <c r="B21" s="9" t="s">
        <v>52</v>
      </c>
      <c r="C21" s="10" t="s">
        <v>53</v>
      </c>
      <c r="D21" s="10" t="s">
        <v>54</v>
      </c>
      <c r="E21" s="8">
        <v>1000.0</v>
      </c>
      <c r="F21" s="15">
        <v>0.0</v>
      </c>
      <c r="G21" s="13">
        <f>F21*21</f>
        <v>0</v>
      </c>
      <c r="H21" s="18" t="s">
        <v>15</v>
      </c>
    </row>
    <row r="22" spans="1:8" outlineLevel="1">
      <c r="A22" s="18">
        <v>15</v>
      </c>
      <c r="B22" s="9" t="s">
        <v>55</v>
      </c>
      <c r="C22" s="10" t="s">
        <v>56</v>
      </c>
      <c r="D22" s="10" t="s">
        <v>57</v>
      </c>
      <c r="E22" s="8">
        <v>1000.0</v>
      </c>
      <c r="F22" s="15">
        <v>0.0</v>
      </c>
      <c r="G22" s="13">
        <f>F22*22</f>
        <v>0</v>
      </c>
      <c r="H22" s="18" t="s">
        <v>15</v>
      </c>
    </row>
    <row r="23" spans="1:8" outlineLevel="1">
      <c r="A23" s="18">
        <v>16</v>
      </c>
      <c r="B23" s="9" t="s">
        <v>58</v>
      </c>
      <c r="C23" s="10" t="s">
        <v>59</v>
      </c>
      <c r="D23" s="10" t="s">
        <v>60</v>
      </c>
      <c r="E23" s="8">
        <v>1000.0</v>
      </c>
      <c r="F23" s="15">
        <v>0.0</v>
      </c>
      <c r="G23" s="13">
        <f>F23*23</f>
        <v>0</v>
      </c>
      <c r="H23" s="18" t="s">
        <v>15</v>
      </c>
    </row>
    <row r="24" spans="1:8" outlineLevel="1">
      <c r="A24" s="18">
        <v>17</v>
      </c>
      <c r="B24" s="9" t="s">
        <v>61</v>
      </c>
      <c r="C24" s="10" t="s">
        <v>62</v>
      </c>
      <c r="D24" s="10" t="s">
        <v>63</v>
      </c>
      <c r="E24" s="8">
        <v>1000.0</v>
      </c>
      <c r="F24" s="15">
        <v>0.0</v>
      </c>
      <c r="G24" s="13">
        <f>F24*24</f>
        <v>0</v>
      </c>
      <c r="H24" s="18" t="s">
        <v>15</v>
      </c>
    </row>
    <row r="25" spans="1:8" outlineLevel="1">
      <c r="A25" s="18">
        <v>18</v>
      </c>
      <c r="B25" s="9" t="s">
        <v>64</v>
      </c>
      <c r="C25" s="10" t="s">
        <v>65</v>
      </c>
      <c r="D25" s="10" t="s">
        <v>66</v>
      </c>
      <c r="E25" s="8">
        <v>1000.0</v>
      </c>
      <c r="F25" s="15">
        <v>0.0</v>
      </c>
      <c r="G25" s="13">
        <f>F25*25</f>
        <v>0</v>
      </c>
      <c r="H25" s="18" t="s">
        <v>15</v>
      </c>
    </row>
    <row r="26" spans="1:8" outlineLevel="1">
      <c r="A26" s="18">
        <v>19</v>
      </c>
      <c r="B26" s="9" t="s">
        <v>67</v>
      </c>
      <c r="C26" s="10" t="s">
        <v>68</v>
      </c>
      <c r="D26" s="10" t="s">
        <v>69</v>
      </c>
      <c r="E26" s="8">
        <v>1000.0</v>
      </c>
      <c r="F26" s="15">
        <v>0.0</v>
      </c>
      <c r="G26" s="13">
        <f>F26*26</f>
        <v>0</v>
      </c>
      <c r="H26" s="18" t="s">
        <v>15</v>
      </c>
    </row>
    <row r="27" spans="1:8" outlineLevel="1">
      <c r="A27" s="18">
        <v>20</v>
      </c>
      <c r="B27" s="9" t="s">
        <v>70</v>
      </c>
      <c r="C27" s="10" t="s">
        <v>71</v>
      </c>
      <c r="D27" s="10" t="s">
        <v>72</v>
      </c>
      <c r="E27" s="8">
        <v>1000.0</v>
      </c>
      <c r="F27" s="15">
        <v>0.0</v>
      </c>
      <c r="G27" s="13">
        <f>F27*27</f>
        <v>0</v>
      </c>
      <c r="H27" s="18" t="s">
        <v>15</v>
      </c>
    </row>
    <row r="28" spans="1:8" outlineLevel="1">
      <c r="A28" s="18">
        <v>21</v>
      </c>
      <c r="B28" s="9" t="s">
        <v>73</v>
      </c>
      <c r="C28" s="10" t="s">
        <v>74</v>
      </c>
      <c r="D28" s="10" t="s">
        <v>75</v>
      </c>
      <c r="E28" s="8">
        <v>1000.0</v>
      </c>
      <c r="F28" s="15">
        <v>0.0</v>
      </c>
      <c r="G28" s="13">
        <f>F28*28</f>
        <v>0</v>
      </c>
      <c r="H28" s="18" t="s">
        <v>15</v>
      </c>
    </row>
    <row r="29" spans="1:8" outlineLevel="1">
      <c r="A29" s="18">
        <v>22</v>
      </c>
      <c r="B29" s="9" t="s">
        <v>76</v>
      </c>
      <c r="C29" s="10" t="s">
        <v>77</v>
      </c>
      <c r="D29" s="10" t="s">
        <v>78</v>
      </c>
      <c r="E29" s="8">
        <v>1000.0</v>
      </c>
      <c r="F29" s="15">
        <v>0.0</v>
      </c>
      <c r="G29" s="13">
        <f>F29*29</f>
        <v>0</v>
      </c>
      <c r="H29" s="18" t="s">
        <v>15</v>
      </c>
    </row>
    <row r="30" spans="1:8" outlineLevel="1">
      <c r="A30" s="18">
        <v>23</v>
      </c>
      <c r="B30" s="9" t="s">
        <v>79</v>
      </c>
      <c r="C30" s="10" t="s">
        <v>80</v>
      </c>
      <c r="D30" s="10" t="s">
        <v>81</v>
      </c>
      <c r="E30" s="8">
        <v>1000.0</v>
      </c>
      <c r="F30" s="15">
        <v>0.0</v>
      </c>
      <c r="G30" s="13">
        <f>F30*30</f>
        <v>0</v>
      </c>
      <c r="H30" s="18" t="s">
        <v>15</v>
      </c>
    </row>
    <row r="31" spans="1:8" outlineLevel="1">
      <c r="A31" s="18">
        <v>24</v>
      </c>
      <c r="B31" s="9" t="s">
        <v>82</v>
      </c>
      <c r="C31" s="10" t="s">
        <v>83</v>
      </c>
      <c r="D31" s="10" t="s">
        <v>84</v>
      </c>
      <c r="E31" s="8">
        <v>1000.0</v>
      </c>
      <c r="F31" s="15">
        <v>13469.0</v>
      </c>
      <c r="G31" s="13">
        <f>F31*31</f>
        <v>417539</v>
      </c>
      <c r="H31" s="18" t="s">
        <v>15</v>
      </c>
    </row>
    <row r="32" spans="1:8" outlineLevel="1">
      <c r="A32" s="18">
        <v>25</v>
      </c>
      <c r="B32" s="9" t="s">
        <v>85</v>
      </c>
      <c r="C32" s="10" t="s">
        <v>86</v>
      </c>
      <c r="D32" s="10" t="s">
        <v>87</v>
      </c>
      <c r="E32" s="8">
        <v>1000.0</v>
      </c>
      <c r="F32" s="15">
        <v>17959.0</v>
      </c>
      <c r="G32" s="13">
        <f>F32*32</f>
        <v>574688</v>
      </c>
      <c r="H32" s="18" t="s">
        <v>15</v>
      </c>
    </row>
    <row r="33" spans="1:8" outlineLevel="1">
      <c r="A33" s="18">
        <v>26</v>
      </c>
      <c r="B33" s="9" t="s">
        <v>88</v>
      </c>
      <c r="C33" s="10" t="s">
        <v>89</v>
      </c>
      <c r="D33" s="10" t="s">
        <v>90</v>
      </c>
      <c r="E33" s="8">
        <v>1000.0</v>
      </c>
      <c r="F33" s="15">
        <v>15714.0</v>
      </c>
      <c r="G33" s="13">
        <f>F33*33</f>
        <v>518562</v>
      </c>
      <c r="H33" s="18" t="s">
        <v>15</v>
      </c>
    </row>
    <row r="34" spans="1:8" outlineLevel="1">
      <c r="A34" s="18">
        <v>27</v>
      </c>
      <c r="B34" s="9" t="s">
        <v>91</v>
      </c>
      <c r="C34" s="10" t="s">
        <v>92</v>
      </c>
      <c r="D34" s="10" t="s">
        <v>93</v>
      </c>
      <c r="E34" s="8">
        <v>1000.0</v>
      </c>
      <c r="F34" s="15">
        <v>12122.0</v>
      </c>
      <c r="G34" s="13">
        <f>F34*34</f>
        <v>412148</v>
      </c>
      <c r="H34" s="18" t="s">
        <v>15</v>
      </c>
    </row>
    <row r="35" spans="1:8" outlineLevel="1">
      <c r="A35" s="18">
        <v>28</v>
      </c>
      <c r="B35" s="9" t="s">
        <v>94</v>
      </c>
      <c r="C35" s="10" t="s">
        <v>95</v>
      </c>
      <c r="D35" s="10" t="s">
        <v>96</v>
      </c>
      <c r="E35" s="8">
        <v>1000.0</v>
      </c>
      <c r="F35" s="15">
        <v>19000.0</v>
      </c>
      <c r="G35" s="13">
        <f>F35*35</f>
        <v>665000</v>
      </c>
      <c r="H35" s="18" t="s">
        <v>15</v>
      </c>
    </row>
    <row r="36" spans="1:8" outlineLevel="1">
      <c r="A36" s="18">
        <v>29</v>
      </c>
      <c r="B36" s="9" t="s">
        <v>97</v>
      </c>
      <c r="C36" s="10" t="s">
        <v>98</v>
      </c>
      <c r="D36" s="10" t="s">
        <v>99</v>
      </c>
      <c r="E36" s="8">
        <v>1000.0</v>
      </c>
      <c r="F36" s="15">
        <v>16000.0</v>
      </c>
      <c r="G36" s="13">
        <f>F36*36</f>
        <v>576000</v>
      </c>
      <c r="H36" s="18" t="s">
        <v>15</v>
      </c>
    </row>
    <row r="37" spans="1:8" outlineLevel="1">
      <c r="A37" s="18">
        <v>30</v>
      </c>
      <c r="B37" s="9" t="s">
        <v>100</v>
      </c>
      <c r="C37" s="10" t="s">
        <v>101</v>
      </c>
      <c r="D37" s="10" t="s">
        <v>102</v>
      </c>
      <c r="E37" s="8">
        <v>1000.0</v>
      </c>
      <c r="F37" s="15">
        <v>22000.0</v>
      </c>
      <c r="G37" s="13">
        <f>F37*37</f>
        <v>814000</v>
      </c>
      <c r="H37" s="18" t="s">
        <v>15</v>
      </c>
    </row>
    <row r="38" spans="1:8" outlineLevel="1">
      <c r="A38" s="18">
        <v>31</v>
      </c>
      <c r="B38" s="9" t="s">
        <v>103</v>
      </c>
      <c r="C38" s="10" t="s">
        <v>104</v>
      </c>
      <c r="D38" s="10" t="s">
        <v>105</v>
      </c>
      <c r="E38" s="8">
        <v>1000.0</v>
      </c>
      <c r="F38" s="15">
        <v>0.0</v>
      </c>
      <c r="G38" s="13">
        <f>F38*38</f>
        <v>0</v>
      </c>
      <c r="H38" s="18" t="s">
        <v>15</v>
      </c>
    </row>
    <row r="39" spans="1:8" outlineLevel="1">
      <c r="A39" s="18">
        <v>32</v>
      </c>
      <c r="B39" s="9" t="s">
        <v>106</v>
      </c>
      <c r="C39" s="10" t="s">
        <v>107</v>
      </c>
      <c r="D39" s="10" t="s">
        <v>108</v>
      </c>
      <c r="E39" s="8">
        <v>1000.0</v>
      </c>
      <c r="F39" s="15">
        <v>31000.0</v>
      </c>
      <c r="G39" s="13">
        <f>F39*39</f>
        <v>1209000</v>
      </c>
      <c r="H39" s="18" t="s">
        <v>15</v>
      </c>
    </row>
    <row r="40" spans="1:8" outlineLevel="1">
      <c r="A40" s="18">
        <v>33</v>
      </c>
      <c r="B40" s="9" t="s">
        <v>109</v>
      </c>
      <c r="C40" s="10" t="s">
        <v>110</v>
      </c>
      <c r="D40" s="10" t="s">
        <v>111</v>
      </c>
      <c r="E40" s="8">
        <v>1000.0</v>
      </c>
      <c r="F40" s="15">
        <v>30000.0</v>
      </c>
      <c r="G40" s="13">
        <f>F40*40</f>
        <v>1200000</v>
      </c>
      <c r="H40" s="18" t="s">
        <v>15</v>
      </c>
    </row>
    <row r="41" spans="1:8" outlineLevel="1">
      <c r="A41" s="18">
        <v>34</v>
      </c>
      <c r="B41" s="9" t="s">
        <v>112</v>
      </c>
      <c r="C41" s="10" t="s">
        <v>113</v>
      </c>
      <c r="D41" s="10" t="s">
        <v>114</v>
      </c>
      <c r="E41" s="8">
        <v>1000.0</v>
      </c>
      <c r="F41" s="15">
        <v>27000.0</v>
      </c>
      <c r="G41" s="13">
        <f>F41*41</f>
        <v>1107000</v>
      </c>
      <c r="H41" s="18" t="s">
        <v>15</v>
      </c>
    </row>
    <row r="42" spans="1:8" outlineLevel="1">
      <c r="A42" s="18">
        <v>35</v>
      </c>
      <c r="B42" s="9" t="s">
        <v>115</v>
      </c>
      <c r="C42" s="10" t="s">
        <v>116</v>
      </c>
      <c r="D42" s="10" t="s">
        <v>117</v>
      </c>
      <c r="E42" s="8">
        <v>1000.0</v>
      </c>
      <c r="F42" s="15">
        <v>27000.0</v>
      </c>
      <c r="G42" s="13">
        <f>F42*42</f>
        <v>1134000</v>
      </c>
      <c r="H42" s="18" t="s">
        <v>15</v>
      </c>
    </row>
    <row r="43" spans="1:8" outlineLevel="1">
      <c r="A43" s="18">
        <v>36</v>
      </c>
      <c r="B43" s="9" t="s">
        <v>118</v>
      </c>
      <c r="C43" s="10" t="s">
        <v>119</v>
      </c>
      <c r="D43" s="10" t="s">
        <v>120</v>
      </c>
      <c r="E43" s="8">
        <v>1000.0</v>
      </c>
      <c r="F43" s="15">
        <v>40000.0</v>
      </c>
      <c r="G43" s="13">
        <f>F43*43</f>
        <v>1720000</v>
      </c>
      <c r="H43" s="18" t="s">
        <v>15</v>
      </c>
    </row>
    <row r="44" spans="1:8" outlineLevel="1">
      <c r="A44" s="18">
        <v>37</v>
      </c>
      <c r="B44" s="9" t="s">
        <v>121</v>
      </c>
      <c r="C44" s="10" t="s">
        <v>122</v>
      </c>
      <c r="D44" s="10" t="s">
        <v>123</v>
      </c>
      <c r="E44" s="8">
        <v>1000.0</v>
      </c>
      <c r="F44" s="15">
        <v>27000.0</v>
      </c>
      <c r="G44" s="13">
        <f>F44*44</f>
        <v>1188000</v>
      </c>
      <c r="H44" s="18" t="s">
        <v>15</v>
      </c>
    </row>
    <row r="45" spans="1:8" outlineLevel="1">
      <c r="A45" s="18">
        <v>38</v>
      </c>
      <c r="B45" s="9" t="s">
        <v>124</v>
      </c>
      <c r="C45" s="10" t="s">
        <v>125</v>
      </c>
      <c r="D45" s="10" t="s">
        <v>126</v>
      </c>
      <c r="E45" s="8">
        <v>1000.0</v>
      </c>
      <c r="F45" s="15">
        <v>27450.0</v>
      </c>
      <c r="G45" s="13">
        <f>F45*45</f>
        <v>1235250</v>
      </c>
      <c r="H45" s="18" t="s">
        <v>15</v>
      </c>
    </row>
    <row r="46" spans="1:8" outlineLevel="1">
      <c r="A46" s="18">
        <v>39</v>
      </c>
      <c r="B46" s="9" t="s">
        <v>127</v>
      </c>
      <c r="C46" s="10" t="s">
        <v>128</v>
      </c>
      <c r="D46" s="10" t="s">
        <v>129</v>
      </c>
      <c r="E46" s="8">
        <v>1000.0</v>
      </c>
      <c r="F46" s="15">
        <v>16942.0</v>
      </c>
      <c r="G46" s="13">
        <f>F46*46</f>
        <v>779332</v>
      </c>
      <c r="H46" s="18" t="s">
        <v>15</v>
      </c>
    </row>
    <row r="47" spans="1:8" outlineLevel="1">
      <c r="A47" s="18">
        <v>40</v>
      </c>
      <c r="B47" s="9" t="s">
        <v>130</v>
      </c>
      <c r="C47" s="10" t="s">
        <v>131</v>
      </c>
      <c r="D47" s="10" t="s">
        <v>132</v>
      </c>
      <c r="E47" s="8">
        <v>1000.0</v>
      </c>
      <c r="F47" s="15">
        <v>29469.0</v>
      </c>
      <c r="G47" s="13">
        <f>F47*47</f>
        <v>1385043</v>
      </c>
      <c r="H47" s="18" t="s">
        <v>15</v>
      </c>
    </row>
    <row r="48" spans="1:8" outlineLevel="1">
      <c r="A48" s="18">
        <v>41</v>
      </c>
      <c r="B48" s="9" t="s">
        <v>133</v>
      </c>
      <c r="C48" s="10" t="s">
        <v>134</v>
      </c>
      <c r="D48" s="10" t="s">
        <v>135</v>
      </c>
      <c r="E48" s="8">
        <v>1000.0</v>
      </c>
      <c r="F48" s="15">
        <v>29469.0</v>
      </c>
      <c r="G48" s="13">
        <f>F48*48</f>
        <v>1414512</v>
      </c>
      <c r="H48" s="18" t="s">
        <v>15</v>
      </c>
    </row>
    <row r="49" spans="1:8" outlineLevel="1">
      <c r="A49" s="18">
        <v>42</v>
      </c>
      <c r="B49" s="9" t="s">
        <v>136</v>
      </c>
      <c r="C49" s="10" t="s">
        <v>137</v>
      </c>
      <c r="D49" s="10" t="s">
        <v>138</v>
      </c>
      <c r="E49" s="8">
        <v>1000.0</v>
      </c>
      <c r="F49" s="15">
        <v>23571.0</v>
      </c>
      <c r="G49" s="13">
        <f>F49*49</f>
        <v>1154979</v>
      </c>
      <c r="H49" s="18" t="s">
        <v>15</v>
      </c>
    </row>
    <row r="50" spans="1:8" outlineLevel="1">
      <c r="A50" s="18">
        <v>43</v>
      </c>
      <c r="B50" s="9" t="s">
        <v>139</v>
      </c>
      <c r="C50" s="10" t="s">
        <v>140</v>
      </c>
      <c r="D50" s="10" t="s">
        <v>141</v>
      </c>
      <c r="E50" s="8">
        <v>1000.0</v>
      </c>
      <c r="F50" s="15">
        <v>41305.0</v>
      </c>
      <c r="G50" s="13">
        <f>F50*50</f>
        <v>2065250</v>
      </c>
      <c r="H50" s="18" t="s">
        <v>15</v>
      </c>
    </row>
    <row r="51" spans="1:8" outlineLevel="1">
      <c r="A51" s="18">
        <v>44</v>
      </c>
      <c r="B51" s="9" t="s">
        <v>142</v>
      </c>
      <c r="C51" s="10" t="s">
        <v>143</v>
      </c>
      <c r="D51" s="10" t="s">
        <v>144</v>
      </c>
      <c r="E51" s="8">
        <v>1000.0</v>
      </c>
      <c r="F51" s="15">
        <v>33637.0</v>
      </c>
      <c r="G51" s="13">
        <f>F51*51</f>
        <v>1715487</v>
      </c>
      <c r="H51" s="18" t="s">
        <v>15</v>
      </c>
    </row>
    <row r="52" spans="1:8" outlineLevel="1">
      <c r="A52" s="18">
        <v>45</v>
      </c>
      <c r="B52" s="9" t="s">
        <v>145</v>
      </c>
      <c r="C52" s="10" t="s">
        <v>146</v>
      </c>
      <c r="D52" s="10" t="s">
        <v>147</v>
      </c>
      <c r="E52" s="8">
        <v>1000.0</v>
      </c>
      <c r="F52" s="15">
        <v>30479.0</v>
      </c>
      <c r="G52" s="13">
        <f>F52*52</f>
        <v>1584908</v>
      </c>
      <c r="H52" s="18" t="s">
        <v>15</v>
      </c>
    </row>
    <row r="53" spans="1:8" outlineLevel="1">
      <c r="A53" s="18">
        <v>46</v>
      </c>
      <c r="B53" s="9" t="s">
        <v>148</v>
      </c>
      <c r="C53" s="10" t="s">
        <v>149</v>
      </c>
      <c r="D53" s="10" t="s">
        <v>150</v>
      </c>
      <c r="E53" s="8">
        <v>1000.0</v>
      </c>
      <c r="F53" s="15">
        <v>42403.0</v>
      </c>
      <c r="G53" s="13">
        <f>F53*53</f>
        <v>2247359</v>
      </c>
      <c r="H53" s="18" t="s">
        <v>15</v>
      </c>
    </row>
    <row r="54" spans="1:8" outlineLevel="1">
      <c r="A54" s="18">
        <v>47</v>
      </c>
      <c r="B54" s="9" t="s">
        <v>151</v>
      </c>
      <c r="C54" s="10" t="s">
        <v>152</v>
      </c>
      <c r="D54" s="10" t="s">
        <v>153</v>
      </c>
      <c r="E54" s="8">
        <v>1000.0</v>
      </c>
      <c r="F54" s="15">
        <v>9401.0</v>
      </c>
      <c r="G54" s="13">
        <f>F54*54</f>
        <v>507654</v>
      </c>
      <c r="H54" s="18" t="s">
        <v>15</v>
      </c>
    </row>
    <row r="55" spans="1:8" outlineLevel="1">
      <c r="A55" s="18">
        <v>48</v>
      </c>
      <c r="B55" s="9" t="s">
        <v>154</v>
      </c>
      <c r="C55" s="10" t="s">
        <v>155</v>
      </c>
      <c r="D55" s="10" t="s">
        <v>156</v>
      </c>
      <c r="E55" s="8">
        <v>1000.0</v>
      </c>
      <c r="F55" s="15">
        <v>21039.0</v>
      </c>
      <c r="G55" s="13">
        <f>F55*55</f>
        <v>1157145</v>
      </c>
      <c r="H55" s="18" t="s">
        <v>15</v>
      </c>
    </row>
    <row r="56" spans="1:8" outlineLevel="1">
      <c r="A56" s="18">
        <v>49</v>
      </c>
      <c r="B56" s="9" t="s">
        <v>157</v>
      </c>
      <c r="C56" s="10" t="s">
        <v>158</v>
      </c>
      <c r="D56" s="10" t="s">
        <v>159</v>
      </c>
      <c r="E56" s="8">
        <v>1000.0</v>
      </c>
      <c r="F56" s="15">
        <v>0.0</v>
      </c>
      <c r="G56" s="13">
        <f>F56*56</f>
        <v>0</v>
      </c>
      <c r="H56" s="18" t="s">
        <v>15</v>
      </c>
    </row>
    <row r="57" spans="1:8" outlineLevel="1">
      <c r="A57" s="18">
        <v>50</v>
      </c>
      <c r="B57" s="9" t="s">
        <v>160</v>
      </c>
      <c r="C57" s="10" t="s">
        <v>161</v>
      </c>
      <c r="D57" s="10" t="s">
        <v>162</v>
      </c>
      <c r="E57" s="8">
        <v>1000.0</v>
      </c>
      <c r="F57" s="15">
        <v>0.0</v>
      </c>
      <c r="G57" s="13">
        <f>F57*57</f>
        <v>0</v>
      </c>
      <c r="H57" s="18" t="s">
        <v>15</v>
      </c>
    </row>
    <row r="58" spans="1:8" outlineLevel="1">
      <c r="A58" s="18">
        <v>51</v>
      </c>
      <c r="B58" s="9" t="s">
        <v>163</v>
      </c>
      <c r="C58" s="10" t="s">
        <v>164</v>
      </c>
      <c r="D58" s="10" t="s">
        <v>165</v>
      </c>
      <c r="E58" s="8">
        <v>1000.0</v>
      </c>
      <c r="F58" s="15">
        <v>0.0</v>
      </c>
      <c r="G58" s="13">
        <f>F58*58</f>
        <v>0</v>
      </c>
      <c r="H58" s="18" t="s">
        <v>15</v>
      </c>
    </row>
    <row r="59" spans="1:8" outlineLevel="1">
      <c r="A59" s="18">
        <v>52</v>
      </c>
      <c r="B59" s="9" t="s">
        <v>166</v>
      </c>
      <c r="C59" s="10" t="s">
        <v>167</v>
      </c>
      <c r="D59" s="10" t="s">
        <v>168</v>
      </c>
      <c r="E59" s="8">
        <v>1000.0</v>
      </c>
      <c r="F59" s="15">
        <v>0.0</v>
      </c>
      <c r="G59" s="13">
        <f>F59*59</f>
        <v>0</v>
      </c>
      <c r="H59" s="18" t="s">
        <v>15</v>
      </c>
    </row>
    <row r="60" spans="1:8" outlineLevel="1">
      <c r="A60" s="18">
        <v>53</v>
      </c>
      <c r="B60" s="9" t="s">
        <v>169</v>
      </c>
      <c r="C60" s="10" t="s">
        <v>170</v>
      </c>
      <c r="D60" s="10" t="s">
        <v>171</v>
      </c>
      <c r="E60" s="8">
        <v>1000.0</v>
      </c>
      <c r="F60" s="15">
        <v>0.0</v>
      </c>
      <c r="G60" s="13">
        <f>F60*60</f>
        <v>0</v>
      </c>
      <c r="H60" s="18" t="s">
        <v>15</v>
      </c>
    </row>
    <row r="61" spans="1:8" outlineLevel="1">
      <c r="A61" s="18">
        <v>54</v>
      </c>
      <c r="B61" s="9" t="s">
        <v>172</v>
      </c>
      <c r="C61" s="10" t="s">
        <v>173</v>
      </c>
      <c r="D61" s="10" t="s">
        <v>174</v>
      </c>
      <c r="E61" s="8">
        <v>1000.0</v>
      </c>
      <c r="F61" s="15">
        <v>0.0</v>
      </c>
      <c r="G61" s="13">
        <f>F61*61</f>
        <v>0</v>
      </c>
      <c r="H61" s="18" t="s">
        <v>15</v>
      </c>
    </row>
    <row r="62" spans="1:8" outlineLevel="1">
      <c r="A62" s="18">
        <v>55</v>
      </c>
      <c r="B62" s="9" t="s">
        <v>175</v>
      </c>
      <c r="C62" s="10" t="s">
        <v>176</v>
      </c>
      <c r="D62" s="10" t="s">
        <v>177</v>
      </c>
      <c r="E62" s="8">
        <v>1000.0</v>
      </c>
      <c r="F62" s="15">
        <v>0.0</v>
      </c>
      <c r="G62" s="13">
        <f>F62*62</f>
        <v>0</v>
      </c>
      <c r="H62" s="18" t="s">
        <v>15</v>
      </c>
    </row>
    <row r="63" spans="1:8" outlineLevel="1">
      <c r="A63" s="18">
        <v>56</v>
      </c>
      <c r="B63" s="9" t="s">
        <v>178</v>
      </c>
      <c r="C63" s="10" t="s">
        <v>179</v>
      </c>
      <c r="D63" s="10" t="s">
        <v>180</v>
      </c>
      <c r="E63" s="8">
        <v>1000.0</v>
      </c>
      <c r="F63" s="15">
        <v>0.0</v>
      </c>
      <c r="G63" s="13">
        <f>F63*63</f>
        <v>0</v>
      </c>
      <c r="H63" s="18" t="s">
        <v>15</v>
      </c>
    </row>
    <row r="64" spans="1:8" outlineLevel="1">
      <c r="A64" s="18">
        <v>57</v>
      </c>
      <c r="B64" s="9" t="s">
        <v>181</v>
      </c>
      <c r="C64" s="10" t="s">
        <v>182</v>
      </c>
      <c r="D64" s="10" t="s">
        <v>183</v>
      </c>
      <c r="E64" s="8">
        <v>1000.0</v>
      </c>
      <c r="F64" s="15">
        <v>49386.0</v>
      </c>
      <c r="G64" s="13">
        <f>F64*64</f>
        <v>3160704</v>
      </c>
      <c r="H64" s="18" t="s">
        <v>15</v>
      </c>
    </row>
    <row r="65" spans="1:8" outlineLevel="1">
      <c r="A65" s="18">
        <v>58</v>
      </c>
      <c r="B65" s="9" t="s">
        <v>184</v>
      </c>
      <c r="C65" s="10" t="s">
        <v>185</v>
      </c>
      <c r="D65" s="10" t="s">
        <v>186</v>
      </c>
      <c r="E65" s="8">
        <v>1000.0</v>
      </c>
      <c r="F65" s="15">
        <v>48488.0</v>
      </c>
      <c r="G65" s="13">
        <f>F65*65</f>
        <v>3151720</v>
      </c>
      <c r="H65" s="18" t="s">
        <v>15</v>
      </c>
    </row>
    <row r="66" spans="1:8" outlineLevel="1">
      <c r="A66" s="18">
        <v>59</v>
      </c>
      <c r="B66" s="9" t="s">
        <v>187</v>
      </c>
      <c r="C66" s="10" t="s">
        <v>188</v>
      </c>
      <c r="D66" s="10" t="s">
        <v>189</v>
      </c>
      <c r="E66" s="8">
        <v>1000.0</v>
      </c>
      <c r="F66" s="15">
        <v>40407.0</v>
      </c>
      <c r="G66" s="13">
        <f>F66*66</f>
        <v>2666862</v>
      </c>
      <c r="H66" s="18" t="s">
        <v>15</v>
      </c>
    </row>
    <row r="67" spans="1:8" outlineLevel="1">
      <c r="A67" s="18">
        <v>60</v>
      </c>
      <c r="B67" s="9" t="s">
        <v>190</v>
      </c>
      <c r="C67" s="10" t="s">
        <v>191</v>
      </c>
      <c r="D67" s="10" t="s">
        <v>192</v>
      </c>
      <c r="E67" s="8">
        <v>1000.0</v>
      </c>
      <c r="F67" s="15">
        <v>28500.0</v>
      </c>
      <c r="G67" s="13">
        <f>F67*67</f>
        <v>1909500</v>
      </c>
      <c r="H67" s="18" t="s">
        <v>15</v>
      </c>
    </row>
    <row r="68" spans="1:8" outlineLevel="1">
      <c r="A68" s="18">
        <v>61</v>
      </c>
      <c r="B68" s="9" t="s">
        <v>193</v>
      </c>
      <c r="C68" s="10" t="s">
        <v>194</v>
      </c>
      <c r="D68" s="10" t="s">
        <v>195</v>
      </c>
      <c r="E68" s="8">
        <v>1000.0</v>
      </c>
      <c r="F68" s="15">
        <v>57916.0</v>
      </c>
      <c r="G68" s="13">
        <f>F68*68</f>
        <v>3938288</v>
      </c>
      <c r="H68" s="18" t="s">
        <v>15</v>
      </c>
    </row>
    <row r="69" spans="1:8" outlineLevel="1">
      <c r="A69" s="18">
        <v>62</v>
      </c>
      <c r="B69" s="9" t="s">
        <v>196</v>
      </c>
      <c r="C69" s="10" t="s">
        <v>197</v>
      </c>
      <c r="D69" s="10" t="s">
        <v>198</v>
      </c>
      <c r="E69" s="8">
        <v>1000.0</v>
      </c>
      <c r="F69" s="15">
        <v>58365.0</v>
      </c>
      <c r="G69" s="13">
        <f>F69*69</f>
        <v>4027185</v>
      </c>
      <c r="H69" s="18" t="s">
        <v>15</v>
      </c>
    </row>
    <row r="70" spans="1:8" outlineLevel="1">
      <c r="A70" s="18">
        <v>63</v>
      </c>
      <c r="B70" s="9" t="s">
        <v>199</v>
      </c>
      <c r="C70" s="10" t="s">
        <v>200</v>
      </c>
      <c r="D70" s="10" t="s">
        <v>201</v>
      </c>
      <c r="E70" s="8">
        <v>1000.0</v>
      </c>
      <c r="F70" s="15">
        <v>57467.0</v>
      </c>
      <c r="G70" s="13">
        <f>F70*70</f>
        <v>4022690</v>
      </c>
      <c r="H70" s="18" t="s">
        <v>15</v>
      </c>
    </row>
    <row r="71" spans="1:8" outlineLevel="1">
      <c r="A71" s="18">
        <v>64</v>
      </c>
      <c r="B71" s="9" t="s">
        <v>202</v>
      </c>
      <c r="C71" s="10" t="s">
        <v>203</v>
      </c>
      <c r="D71" s="10" t="s">
        <v>204</v>
      </c>
      <c r="E71" s="8">
        <v>1000.0</v>
      </c>
      <c r="F71" s="15">
        <v>85000.0</v>
      </c>
      <c r="G71" s="13">
        <f>F71*71</f>
        <v>6035000</v>
      </c>
      <c r="H71" s="18" t="s">
        <v>15</v>
      </c>
    </row>
    <row r="72" spans="1:8" outlineLevel="1">
      <c r="A72" s="18">
        <v>65</v>
      </c>
      <c r="B72" s="9" t="s">
        <v>205</v>
      </c>
      <c r="C72" s="10" t="s">
        <v>206</v>
      </c>
      <c r="D72" s="10" t="s">
        <v>207</v>
      </c>
      <c r="E72" s="8">
        <v>1000.0</v>
      </c>
      <c r="F72" s="15">
        <v>56445.0</v>
      </c>
      <c r="G72" s="13">
        <f>F72*72</f>
        <v>4064040</v>
      </c>
      <c r="H72" s="18" t="s">
        <v>15</v>
      </c>
    </row>
    <row r="73" spans="1:8" outlineLevel="1">
      <c r="A73" s="18">
        <v>66</v>
      </c>
      <c r="B73" s="9" t="s">
        <v>208</v>
      </c>
      <c r="C73" s="10" t="s">
        <v>209</v>
      </c>
      <c r="D73" s="10" t="s">
        <v>210</v>
      </c>
      <c r="E73" s="8">
        <v>1000.0</v>
      </c>
      <c r="F73" s="15">
        <v>46000.0</v>
      </c>
      <c r="G73" s="13">
        <f>F73*73</f>
        <v>3358000</v>
      </c>
      <c r="H73" s="18" t="s">
        <v>15</v>
      </c>
    </row>
    <row r="74" spans="1:8" outlineLevel="1">
      <c r="A74" s="18">
        <v>67</v>
      </c>
      <c r="B74" s="9" t="s">
        <v>211</v>
      </c>
      <c r="C74" s="10" t="s">
        <v>212</v>
      </c>
      <c r="D74" s="10" t="s">
        <v>213</v>
      </c>
      <c r="E74" s="8">
        <v>1000.0</v>
      </c>
      <c r="F74" s="15">
        <v>0.0</v>
      </c>
      <c r="G74" s="13">
        <f>F74*74</f>
        <v>0</v>
      </c>
      <c r="H74" s="18" t="s">
        <v>15</v>
      </c>
    </row>
    <row r="75" spans="1:8" outlineLevel="1">
      <c r="A75" s="18">
        <v>68</v>
      </c>
      <c r="B75" s="9" t="s">
        <v>214</v>
      </c>
      <c r="C75" s="10" t="s">
        <v>215</v>
      </c>
      <c r="D75" s="10" t="s">
        <v>216</v>
      </c>
      <c r="E75" s="8">
        <v>1000.0</v>
      </c>
      <c r="F75" s="15">
        <v>0.0</v>
      </c>
      <c r="G75" s="13">
        <f>F75*75</f>
        <v>0</v>
      </c>
      <c r="H75" s="18" t="s">
        <v>15</v>
      </c>
    </row>
    <row r="76" spans="1:8" outlineLevel="1">
      <c r="A76" s="18">
        <v>69</v>
      </c>
      <c r="B76" s="9" t="s">
        <v>217</v>
      </c>
      <c r="C76" s="10" t="s">
        <v>218</v>
      </c>
      <c r="D76" s="10" t="s">
        <v>219</v>
      </c>
      <c r="E76" s="8">
        <v>1000.0</v>
      </c>
      <c r="F76" s="15">
        <v>0.0</v>
      </c>
      <c r="G76" s="13">
        <f>F76*76</f>
        <v>0</v>
      </c>
      <c r="H76" s="18" t="s">
        <v>15</v>
      </c>
    </row>
    <row r="77" spans="1:8" outlineLevel="1">
      <c r="A77" s="18">
        <v>70</v>
      </c>
      <c r="B77" s="9" t="s">
        <v>220</v>
      </c>
      <c r="C77" s="10" t="s">
        <v>221</v>
      </c>
      <c r="D77" s="10" t="s">
        <v>222</v>
      </c>
      <c r="E77" s="8">
        <v>1000.0</v>
      </c>
      <c r="F77" s="15">
        <v>0.0</v>
      </c>
      <c r="G77" s="13">
        <f>F77*77</f>
        <v>0</v>
      </c>
      <c r="H77" s="18" t="s">
        <v>15</v>
      </c>
    </row>
    <row r="78" spans="1:8" outlineLevel="1">
      <c r="A78" s="18">
        <v>71</v>
      </c>
      <c r="B78" s="9" t="s">
        <v>223</v>
      </c>
      <c r="C78" s="10" t="s">
        <v>224</v>
      </c>
      <c r="D78" s="10" t="s">
        <v>225</v>
      </c>
      <c r="E78" s="8">
        <v>1000.0</v>
      </c>
      <c r="F78" s="15">
        <v>89792.0</v>
      </c>
      <c r="G78" s="13">
        <f>F78*78</f>
        <v>7003776</v>
      </c>
      <c r="H78" s="18" t="s">
        <v>15</v>
      </c>
    </row>
    <row r="79" spans="1:8" outlineLevel="1">
      <c r="A79" s="18">
        <v>72</v>
      </c>
      <c r="B79" s="9" t="s">
        <v>226</v>
      </c>
      <c r="C79" s="10" t="s">
        <v>227</v>
      </c>
      <c r="D79" s="10" t="s">
        <v>228</v>
      </c>
      <c r="E79" s="8">
        <v>1000.0</v>
      </c>
      <c r="F79" s="15">
        <v>34684.0</v>
      </c>
      <c r="G79" s="13">
        <f>F79*79</f>
        <v>2740036</v>
      </c>
      <c r="H79" s="18" t="s">
        <v>15</v>
      </c>
    </row>
    <row r="80" spans="1:8" outlineLevel="1">
      <c r="A80" s="18">
        <v>73</v>
      </c>
      <c r="B80" s="9" t="s">
        <v>229</v>
      </c>
      <c r="C80" s="10" t="s">
        <v>230</v>
      </c>
      <c r="D80" s="10" t="s">
        <v>231</v>
      </c>
      <c r="E80" s="8">
        <v>1000.0</v>
      </c>
      <c r="F80" s="15">
        <v>175095.0</v>
      </c>
      <c r="G80" s="13">
        <f>F80*80</f>
        <v>14007600</v>
      </c>
      <c r="H80" s="18" t="s">
        <v>15</v>
      </c>
    </row>
    <row r="81" spans="1:8" outlineLevel="1">
      <c r="A81" s="18">
        <v>74</v>
      </c>
      <c r="B81" s="9" t="s">
        <v>232</v>
      </c>
      <c r="C81" s="10" t="s">
        <v>233</v>
      </c>
      <c r="D81" s="10" t="s">
        <v>234</v>
      </c>
      <c r="E81" s="8">
        <v>1000.0</v>
      </c>
      <c r="F81" s="15">
        <v>52663.0</v>
      </c>
      <c r="G81" s="13">
        <f>F81*81</f>
        <v>4265703</v>
      </c>
      <c r="H81" s="18" t="s">
        <v>15</v>
      </c>
    </row>
    <row r="82" spans="1:8" outlineLevel="1">
      <c r="A82" s="18">
        <v>75</v>
      </c>
      <c r="B82" s="9" t="s">
        <v>235</v>
      </c>
      <c r="C82" s="10" t="s">
        <v>236</v>
      </c>
      <c r="D82" s="10" t="s">
        <v>237</v>
      </c>
      <c r="E82" s="8">
        <v>1000.0</v>
      </c>
      <c r="F82" s="15">
        <v>49566.0</v>
      </c>
      <c r="G82" s="13">
        <f>F82*82</f>
        <v>4064412</v>
      </c>
      <c r="H82" s="18" t="s">
        <v>15</v>
      </c>
    </row>
    <row r="83" spans="1:8" outlineLevel="1">
      <c r="A83" s="18">
        <v>76</v>
      </c>
      <c r="B83" s="9" t="s">
        <v>238</v>
      </c>
      <c r="C83" s="10" t="s">
        <v>239</v>
      </c>
      <c r="D83" s="10" t="s">
        <v>240</v>
      </c>
      <c r="E83" s="8">
        <v>1000.0</v>
      </c>
      <c r="F83" s="15">
        <v>47500.0</v>
      </c>
      <c r="G83" s="13">
        <f>F83*83</f>
        <v>3942500</v>
      </c>
      <c r="H83" s="18" t="s">
        <v>15</v>
      </c>
    </row>
    <row r="84" spans="1:8" outlineLevel="1">
      <c r="A84" s="18">
        <v>77</v>
      </c>
      <c r="B84" s="9" t="s">
        <v>241</v>
      </c>
      <c r="C84" s="10" t="s">
        <v>242</v>
      </c>
      <c r="D84" s="10" t="s">
        <v>243</v>
      </c>
      <c r="E84" s="8">
        <v>1000.0</v>
      </c>
      <c r="F84" s="15">
        <v>45000.0</v>
      </c>
      <c r="G84" s="13">
        <f>F84*84</f>
        <v>3780000</v>
      </c>
      <c r="H84" s="18" t="s">
        <v>15</v>
      </c>
    </row>
    <row r="85" spans="1:8" outlineLevel="1">
      <c r="A85" s="18">
        <v>78</v>
      </c>
      <c r="B85" s="9" t="s">
        <v>244</v>
      </c>
      <c r="C85" s="10" t="s">
        <v>245</v>
      </c>
      <c r="D85" s="10" t="s">
        <v>246</v>
      </c>
      <c r="E85" s="8">
        <v>1000.0</v>
      </c>
      <c r="F85" s="15">
        <v>0.0</v>
      </c>
      <c r="G85" s="13">
        <f>F85*85</f>
        <v>0</v>
      </c>
      <c r="H85" s="18" t="s">
        <v>15</v>
      </c>
    </row>
    <row r="86" spans="1:8" outlineLevel="1">
      <c r="A86" s="18">
        <v>79</v>
      </c>
      <c r="B86" s="9" t="s">
        <v>247</v>
      </c>
      <c r="C86" s="10" t="s">
        <v>248</v>
      </c>
      <c r="D86" s="10" t="s">
        <v>249</v>
      </c>
      <c r="E86" s="8">
        <v>1000.0</v>
      </c>
      <c r="F86" s="15">
        <v>56794.0</v>
      </c>
      <c r="G86" s="13">
        <f>F86*86</f>
        <v>4884284</v>
      </c>
      <c r="H86" s="18" t="s">
        <v>15</v>
      </c>
    </row>
    <row r="87" spans="1:8" outlineLevel="1">
      <c r="A87" s="18">
        <v>80</v>
      </c>
      <c r="B87" s="9" t="s">
        <v>250</v>
      </c>
      <c r="C87" s="10" t="s">
        <v>251</v>
      </c>
      <c r="D87" s="10" t="s">
        <v>252</v>
      </c>
      <c r="E87" s="8">
        <v>1000.0</v>
      </c>
      <c r="F87" s="15">
        <v>9671.0</v>
      </c>
      <c r="G87" s="13">
        <f>F87*87</f>
        <v>841377</v>
      </c>
      <c r="H87" s="18" t="s">
        <v>15</v>
      </c>
    </row>
    <row r="88" spans="1:8" outlineLevel="1">
      <c r="A88" s="18">
        <v>81</v>
      </c>
      <c r="B88" s="9" t="s">
        <v>253</v>
      </c>
      <c r="C88" s="10" t="s">
        <v>254</v>
      </c>
      <c r="D88" s="10" t="s">
        <v>255</v>
      </c>
      <c r="E88" s="8">
        <v>1000.0</v>
      </c>
      <c r="F88" s="15">
        <v>12409.0</v>
      </c>
      <c r="G88" s="13">
        <f>F88*88</f>
        <v>1091992</v>
      </c>
      <c r="H88" s="18" t="s">
        <v>15</v>
      </c>
    </row>
    <row r="89" spans="1:8" outlineLevel="1">
      <c r="A89" s="18">
        <v>82</v>
      </c>
      <c r="B89" s="9" t="s">
        <v>256</v>
      </c>
      <c r="C89" s="10" t="s">
        <v>257</v>
      </c>
      <c r="D89" s="10" t="s">
        <v>258</v>
      </c>
      <c r="E89" s="8">
        <v>1000.0</v>
      </c>
      <c r="F89" s="15">
        <v>11586.0</v>
      </c>
      <c r="G89" s="13">
        <f>F89*89</f>
        <v>1031154</v>
      </c>
      <c r="H89" s="18" t="s">
        <v>15</v>
      </c>
    </row>
    <row r="90" spans="1:8" outlineLevel="1">
      <c r="A90" s="18">
        <v>83</v>
      </c>
      <c r="B90" s="9" t="s">
        <v>259</v>
      </c>
      <c r="C90" s="10" t="s">
        <v>260</v>
      </c>
      <c r="D90" s="10" t="s">
        <v>261</v>
      </c>
      <c r="E90" s="8">
        <v>1000.0</v>
      </c>
      <c r="F90" s="15">
        <v>7399.0</v>
      </c>
      <c r="G90" s="13">
        <f>F90*90</f>
        <v>665910</v>
      </c>
      <c r="H90" s="18" t="s">
        <v>15</v>
      </c>
    </row>
    <row r="91" spans="1:8" outlineLevel="1">
      <c r="A91" s="18">
        <v>84</v>
      </c>
      <c r="B91" s="9" t="s">
        <v>262</v>
      </c>
      <c r="C91" s="10" t="s">
        <v>263</v>
      </c>
      <c r="D91" s="10" t="s">
        <v>264</v>
      </c>
      <c r="E91" s="8">
        <v>1000.0</v>
      </c>
      <c r="F91" s="15">
        <v>12482.0</v>
      </c>
      <c r="G91" s="13">
        <f>F91*91</f>
        <v>1135862</v>
      </c>
      <c r="H91" s="18" t="s">
        <v>15</v>
      </c>
    </row>
    <row r="92" spans="1:8" outlineLevel="1">
      <c r="A92" s="18">
        <v>85</v>
      </c>
      <c r="B92" s="9" t="s">
        <v>265</v>
      </c>
      <c r="C92" s="10" t="s">
        <v>266</v>
      </c>
      <c r="D92" s="10" t="s">
        <v>267</v>
      </c>
      <c r="E92" s="8">
        <v>1000.0</v>
      </c>
      <c r="F92" s="15">
        <v>9044.0</v>
      </c>
      <c r="G92" s="13">
        <f>F92*92</f>
        <v>832048</v>
      </c>
      <c r="H92" s="18" t="s">
        <v>15</v>
      </c>
    </row>
    <row r="93" spans="1:8" outlineLevel="1">
      <c r="A93" s="18">
        <v>86</v>
      </c>
      <c r="B93" s="9" t="s">
        <v>268</v>
      </c>
      <c r="C93" s="10" t="s">
        <v>269</v>
      </c>
      <c r="D93" s="10" t="s">
        <v>270</v>
      </c>
      <c r="E93" s="8">
        <v>1000.0</v>
      </c>
      <c r="F93" s="15">
        <v>6354.0</v>
      </c>
      <c r="G93" s="13">
        <f>F93*93</f>
        <v>590922</v>
      </c>
      <c r="H93" s="18" t="s">
        <v>15</v>
      </c>
    </row>
    <row r="94" spans="1:8" outlineLevel="1">
      <c r="A94" s="18">
        <v>87</v>
      </c>
      <c r="B94" s="9" t="s">
        <v>271</v>
      </c>
      <c r="C94" s="10" t="s">
        <v>272</v>
      </c>
      <c r="D94" s="10" t="s">
        <v>273</v>
      </c>
      <c r="E94" s="8">
        <v>1000.0</v>
      </c>
      <c r="F94" s="15">
        <v>13380.0</v>
      </c>
      <c r="G94" s="13">
        <f>F94*94</f>
        <v>1257720</v>
      </c>
      <c r="H94" s="18" t="s">
        <v>15</v>
      </c>
    </row>
    <row r="95" spans="1:8" outlineLevel="1">
      <c r="A95" s="18">
        <v>88</v>
      </c>
      <c r="B95" s="9" t="s">
        <v>274</v>
      </c>
      <c r="C95" s="10" t="s">
        <v>275</v>
      </c>
      <c r="D95" s="10" t="s">
        <v>276</v>
      </c>
      <c r="E95" s="8">
        <v>1000.0</v>
      </c>
      <c r="F95" s="15">
        <v>82464.0</v>
      </c>
      <c r="G95" s="13">
        <f>F95*95</f>
        <v>7834080</v>
      </c>
      <c r="H95" s="18" t="s">
        <v>15</v>
      </c>
    </row>
    <row r="96" spans="1:8" outlineLevel="1">
      <c r="A96" s="18">
        <v>89</v>
      </c>
      <c r="B96" s="9" t="s">
        <v>277</v>
      </c>
      <c r="C96" s="10" t="s">
        <v>278</v>
      </c>
      <c r="D96" s="10" t="s">
        <v>279</v>
      </c>
      <c r="E96" s="8">
        <v>1000.0</v>
      </c>
      <c r="F96" s="15">
        <v>19584.0</v>
      </c>
      <c r="G96" s="13">
        <f>F96*96</f>
        <v>1880064</v>
      </c>
      <c r="H96" s="18" t="s">
        <v>15</v>
      </c>
    </row>
    <row r="97" spans="1:8" outlineLevel="1">
      <c r="A97" s="18">
        <v>90</v>
      </c>
      <c r="B97" s="9" t="s">
        <v>280</v>
      </c>
      <c r="C97" s="10" t="s">
        <v>281</v>
      </c>
      <c r="D97" s="10" t="s">
        <v>282</v>
      </c>
      <c r="E97" s="8">
        <v>1000.0</v>
      </c>
      <c r="F97" s="15">
        <v>10987.0</v>
      </c>
      <c r="G97" s="13">
        <f>F97*97</f>
        <v>1065739</v>
      </c>
      <c r="H97" s="18" t="s">
        <v>15</v>
      </c>
    </row>
    <row r="98" spans="1:8" outlineLevel="1">
      <c r="A98" s="18">
        <v>91</v>
      </c>
      <c r="B98" s="9" t="s">
        <v>283</v>
      </c>
      <c r="C98" s="10" t="s">
        <v>284</v>
      </c>
      <c r="D98" s="10" t="s">
        <v>285</v>
      </c>
      <c r="E98" s="8">
        <v>1000.0</v>
      </c>
      <c r="F98" s="15">
        <v>0.0</v>
      </c>
      <c r="G98" s="13">
        <f>F98*98</f>
        <v>0</v>
      </c>
      <c r="H98" s="18" t="s">
        <v>15</v>
      </c>
    </row>
    <row r="99" spans="1:8" outlineLevel="1">
      <c r="A99" s="18">
        <v>92</v>
      </c>
      <c r="B99" s="9" t="s">
        <v>286</v>
      </c>
      <c r="C99" s="10" t="s">
        <v>287</v>
      </c>
      <c r="D99" s="10" t="s">
        <v>288</v>
      </c>
      <c r="E99" s="8">
        <v>1000.0</v>
      </c>
      <c r="F99" s="15">
        <v>0.0</v>
      </c>
      <c r="G99" s="13">
        <f>F99*99</f>
        <v>0</v>
      </c>
      <c r="H99" s="18" t="s">
        <v>15</v>
      </c>
    </row>
    <row r="100" spans="1:8" outlineLevel="1">
      <c r="A100" s="18">
        <v>93</v>
      </c>
      <c r="B100" s="9" t="s">
        <v>289</v>
      </c>
      <c r="C100" s="10" t="s">
        <v>290</v>
      </c>
      <c r="D100" s="10" t="s">
        <v>291</v>
      </c>
      <c r="E100" s="8">
        <v>1000.0</v>
      </c>
      <c r="F100" s="15">
        <v>0.0</v>
      </c>
      <c r="G100" s="13">
        <f>F100*100</f>
        <v>0</v>
      </c>
      <c r="H100" s="18" t="s">
        <v>15</v>
      </c>
    </row>
    <row r="101" spans="1:8" outlineLevel="1">
      <c r="A101" s="18">
        <v>94</v>
      </c>
      <c r="B101" s="9" t="s">
        <v>292</v>
      </c>
      <c r="C101" s="10" t="s">
        <v>293</v>
      </c>
      <c r="D101" s="10" t="s">
        <v>294</v>
      </c>
      <c r="E101" s="8">
        <v>1000.0</v>
      </c>
      <c r="F101" s="15">
        <v>0.0</v>
      </c>
      <c r="G101" s="13">
        <f>F101*101</f>
        <v>0</v>
      </c>
      <c r="H101" s="18" t="s">
        <v>15</v>
      </c>
    </row>
    <row r="102" spans="1:8" outlineLevel="1">
      <c r="A102" s="18">
        <v>95</v>
      </c>
      <c r="B102" s="9" t="s">
        <v>295</v>
      </c>
      <c r="C102" s="10" t="s">
        <v>296</v>
      </c>
      <c r="D102" s="10" t="s">
        <v>297</v>
      </c>
      <c r="E102" s="8">
        <v>1000.0</v>
      </c>
      <c r="F102" s="15">
        <v>15000.0</v>
      </c>
      <c r="G102" s="13">
        <f>F102*102</f>
        <v>1530000</v>
      </c>
      <c r="H102" s="18" t="s">
        <v>15</v>
      </c>
    </row>
    <row r="103" spans="1:8" outlineLevel="1">
      <c r="A103" s="18">
        <v>96</v>
      </c>
      <c r="B103" s="9" t="s">
        <v>298</v>
      </c>
      <c r="C103" s="10" t="s">
        <v>299</v>
      </c>
      <c r="D103" s="10" t="s">
        <v>300</v>
      </c>
      <c r="E103" s="8">
        <v>1000.0</v>
      </c>
      <c r="F103" s="15">
        <v>0.0</v>
      </c>
      <c r="G103" s="13">
        <f>F103*103</f>
        <v>0</v>
      </c>
      <c r="H103" s="18" t="s">
        <v>15</v>
      </c>
    </row>
    <row r="104" spans="1:8" outlineLevel="1">
      <c r="A104" s="18">
        <v>97</v>
      </c>
      <c r="B104" s="9" t="s">
        <v>301</v>
      </c>
      <c r="C104" s="10" t="s">
        <v>302</v>
      </c>
      <c r="D104" s="10" t="s">
        <v>303</v>
      </c>
      <c r="E104" s="8">
        <v>1000.0</v>
      </c>
      <c r="F104" s="15">
        <v>0.0</v>
      </c>
      <c r="G104" s="13">
        <f>F104*104</f>
        <v>0</v>
      </c>
      <c r="H104" s="18" t="s">
        <v>15</v>
      </c>
    </row>
    <row r="105" spans="1:8" outlineLevel="1">
      <c r="A105" s="18">
        <v>98</v>
      </c>
      <c r="B105" s="9" t="s">
        <v>304</v>
      </c>
      <c r="C105" s="10" t="s">
        <v>305</v>
      </c>
      <c r="D105" s="10" t="s">
        <v>306</v>
      </c>
      <c r="E105" s="8">
        <v>1000.0</v>
      </c>
      <c r="F105" s="15">
        <v>0.0</v>
      </c>
      <c r="G105" s="13">
        <f>F105*105</f>
        <v>0</v>
      </c>
      <c r="H105" s="18" t="s">
        <v>15</v>
      </c>
    </row>
    <row r="106" spans="1:8" outlineLevel="1">
      <c r="A106" s="18">
        <v>99</v>
      </c>
      <c r="B106" s="9" t="s">
        <v>307</v>
      </c>
      <c r="C106" s="10" t="s">
        <v>308</v>
      </c>
      <c r="D106" s="10" t="s">
        <v>309</v>
      </c>
      <c r="E106" s="8">
        <v>1000.0</v>
      </c>
      <c r="F106" s="15">
        <v>0.0</v>
      </c>
      <c r="G106" s="13">
        <f>F106*106</f>
        <v>0</v>
      </c>
      <c r="H106" s="18" t="s">
        <v>15</v>
      </c>
    </row>
    <row r="107" spans="1:8" outlineLevel="1">
      <c r="A107" s="18">
        <v>100</v>
      </c>
      <c r="B107" s="9" t="s">
        <v>310</v>
      </c>
      <c r="C107" s="10" t="s">
        <v>311</v>
      </c>
      <c r="D107" s="10" t="s">
        <v>312</v>
      </c>
      <c r="E107" s="8">
        <v>1000.0</v>
      </c>
      <c r="F107" s="15">
        <v>0.0</v>
      </c>
      <c r="G107" s="13">
        <f>F107*107</f>
        <v>0</v>
      </c>
      <c r="H107" s="18" t="s">
        <v>15</v>
      </c>
    </row>
    <row r="108" spans="1:8" outlineLevel="1">
      <c r="A108" s="18">
        <v>101</v>
      </c>
      <c r="B108" s="9" t="s">
        <v>313</v>
      </c>
      <c r="C108" s="10" t="s">
        <v>314</v>
      </c>
      <c r="D108" s="10" t="s">
        <v>315</v>
      </c>
      <c r="E108" s="8">
        <v>1000.0</v>
      </c>
      <c r="F108" s="15">
        <v>0.0</v>
      </c>
      <c r="G108" s="13">
        <f>F108*108</f>
        <v>0</v>
      </c>
      <c r="H108" s="18" t="s">
        <v>15</v>
      </c>
    </row>
    <row r="109" spans="1:8" outlineLevel="1">
      <c r="A109" s="18">
        <v>102</v>
      </c>
      <c r="B109" s="9" t="s">
        <v>316</v>
      </c>
      <c r="C109" s="10" t="s">
        <v>317</v>
      </c>
      <c r="D109" s="10" t="s">
        <v>318</v>
      </c>
      <c r="E109" s="8">
        <v>1000.0</v>
      </c>
      <c r="F109" s="15">
        <v>0.0</v>
      </c>
      <c r="G109" s="13">
        <f>F109*109</f>
        <v>0</v>
      </c>
      <c r="H109" s="18" t="s">
        <v>15</v>
      </c>
    </row>
    <row r="110" spans="1:8" outlineLevel="1">
      <c r="A110" s="18">
        <v>103</v>
      </c>
      <c r="B110" s="9" t="s">
        <v>319</v>
      </c>
      <c r="C110" s="10" t="s">
        <v>320</v>
      </c>
      <c r="D110" s="10" t="s">
        <v>321</v>
      </c>
      <c r="E110" s="8">
        <v>1000.0</v>
      </c>
      <c r="F110" s="15">
        <v>0.0</v>
      </c>
      <c r="G110" s="13">
        <f>F110*110</f>
        <v>0</v>
      </c>
      <c r="H110" s="18" t="s">
        <v>15</v>
      </c>
    </row>
    <row r="111" spans="1:8" outlineLevel="1">
      <c r="A111" s="18">
        <v>104</v>
      </c>
      <c r="B111" s="9" t="s">
        <v>322</v>
      </c>
      <c r="C111" s="10" t="s">
        <v>323</v>
      </c>
      <c r="D111" s="10" t="s">
        <v>324</v>
      </c>
      <c r="E111" s="8">
        <v>1000.0</v>
      </c>
      <c r="F111" s="15">
        <v>0.0</v>
      </c>
      <c r="G111" s="13">
        <f>F111*111</f>
        <v>0</v>
      </c>
      <c r="H111" s="18" t="s">
        <v>15</v>
      </c>
    </row>
    <row r="112" spans="1:8" outlineLevel="1">
      <c r="A112" s="18">
        <v>105</v>
      </c>
      <c r="B112" s="9" t="s">
        <v>325</v>
      </c>
      <c r="C112" s="10" t="s">
        <v>326</v>
      </c>
      <c r="D112" s="10" t="s">
        <v>327</v>
      </c>
      <c r="E112" s="8">
        <v>1000.0</v>
      </c>
      <c r="F112" s="15">
        <v>0.0</v>
      </c>
      <c r="G112" s="13">
        <f>F112*112</f>
        <v>0</v>
      </c>
      <c r="H112" s="18" t="s">
        <v>15</v>
      </c>
    </row>
    <row r="113" spans="1:8" outlineLevel="1">
      <c r="A113" s="18">
        <v>106</v>
      </c>
      <c r="B113" s="9" t="s">
        <v>328</v>
      </c>
      <c r="C113" s="10" t="s">
        <v>329</v>
      </c>
      <c r="D113" s="10" t="s">
        <v>330</v>
      </c>
      <c r="E113" s="8">
        <v>1000.0</v>
      </c>
      <c r="F113" s="15">
        <v>0.0</v>
      </c>
      <c r="G113" s="13">
        <f>F113*113</f>
        <v>0</v>
      </c>
      <c r="H113" s="18" t="s">
        <v>15</v>
      </c>
    </row>
    <row r="114" spans="1:8" outlineLevel="1">
      <c r="A114" s="18">
        <v>107</v>
      </c>
      <c r="B114" s="9" t="s">
        <v>331</v>
      </c>
      <c r="C114" s="10" t="s">
        <v>332</v>
      </c>
      <c r="D114" s="10" t="s">
        <v>333</v>
      </c>
      <c r="E114" s="8">
        <v>1000.0</v>
      </c>
      <c r="F114" s="15">
        <v>0.0</v>
      </c>
      <c r="G114" s="13">
        <f>F114*114</f>
        <v>0</v>
      </c>
      <c r="H114" s="18" t="s">
        <v>15</v>
      </c>
    </row>
    <row r="115" spans="1:8" outlineLevel="1">
      <c r="A115" s="18">
        <v>108</v>
      </c>
      <c r="B115" s="9" t="s">
        <v>334</v>
      </c>
      <c r="C115" s="10" t="s">
        <v>335</v>
      </c>
      <c r="D115" s="10" t="s">
        <v>336</v>
      </c>
      <c r="E115" s="8">
        <v>1000.0</v>
      </c>
      <c r="F115" s="15">
        <v>0.0</v>
      </c>
      <c r="G115" s="13">
        <f>F115*115</f>
        <v>0</v>
      </c>
      <c r="H115" s="18" t="s">
        <v>15</v>
      </c>
    </row>
    <row r="116" spans="1:8" outlineLevel="1">
      <c r="A116" s="18">
        <v>109</v>
      </c>
      <c r="B116" s="9" t="s">
        <v>337</v>
      </c>
      <c r="C116" s="10" t="s">
        <v>338</v>
      </c>
      <c r="D116" s="10" t="s">
        <v>339</v>
      </c>
      <c r="E116" s="8">
        <v>1000.0</v>
      </c>
      <c r="F116" s="15">
        <v>0.0</v>
      </c>
      <c r="G116" s="13">
        <f>F116*116</f>
        <v>0</v>
      </c>
      <c r="H116" s="18" t="s">
        <v>15</v>
      </c>
    </row>
    <row r="117" spans="1:8" outlineLevel="1">
      <c r="A117" s="18">
        <v>110</v>
      </c>
      <c r="B117" s="9" t="s">
        <v>331</v>
      </c>
      <c r="C117" s="10" t="s">
        <v>340</v>
      </c>
      <c r="D117" s="10" t="s">
        <v>341</v>
      </c>
      <c r="E117" s="8">
        <v>1000.0</v>
      </c>
      <c r="F117" s="15">
        <v>0.0</v>
      </c>
      <c r="G117" s="13">
        <f>F117*117</f>
        <v>0</v>
      </c>
      <c r="H117" s="18" t="s">
        <v>15</v>
      </c>
    </row>
    <row r="118" spans="1:8" outlineLevel="1">
      <c r="A118" s="18">
        <v>111</v>
      </c>
      <c r="B118" s="9" t="s">
        <v>342</v>
      </c>
      <c r="C118" s="10" t="s">
        <v>343</v>
      </c>
      <c r="D118" s="10" t="s">
        <v>344</v>
      </c>
      <c r="E118" s="8">
        <v>1000.0</v>
      </c>
      <c r="F118" s="15">
        <v>0.0</v>
      </c>
      <c r="G118" s="13">
        <f>F118*118</f>
        <v>0</v>
      </c>
      <c r="H118" s="18" t="s">
        <v>15</v>
      </c>
    </row>
    <row r="119" spans="1:8" outlineLevel="1">
      <c r="A119" s="18">
        <v>112</v>
      </c>
      <c r="B119" s="9" t="s">
        <v>345</v>
      </c>
      <c r="C119" s="10" t="s">
        <v>346</v>
      </c>
      <c r="D119" s="10" t="s">
        <v>347</v>
      </c>
      <c r="E119" s="8">
        <v>1000.0</v>
      </c>
      <c r="F119" s="15">
        <v>0.0</v>
      </c>
      <c r="G119" s="13">
        <f>F119*119</f>
        <v>0</v>
      </c>
      <c r="H119" s="18" t="s">
        <v>15</v>
      </c>
    </row>
    <row r="120" spans="1:8" outlineLevel="1">
      <c r="A120" s="18">
        <v>113</v>
      </c>
      <c r="B120" s="9" t="s">
        <v>348</v>
      </c>
      <c r="C120" s="10" t="s">
        <v>349</v>
      </c>
      <c r="D120" s="10" t="s">
        <v>350</v>
      </c>
      <c r="E120" s="8">
        <v>1000.0</v>
      </c>
      <c r="F120" s="15">
        <v>0.0</v>
      </c>
      <c r="G120" s="13">
        <f>F120*120</f>
        <v>0</v>
      </c>
      <c r="H120" s="18" t="s">
        <v>15</v>
      </c>
    </row>
    <row r="121" spans="1:8" outlineLevel="1">
      <c r="A121" s="18">
        <v>114</v>
      </c>
      <c r="B121" s="9" t="s">
        <v>351</v>
      </c>
      <c r="C121" s="10" t="s">
        <v>352</v>
      </c>
      <c r="D121" s="10" t="s">
        <v>353</v>
      </c>
      <c r="E121" s="8">
        <v>1000.0</v>
      </c>
      <c r="F121" s="15">
        <v>0.0</v>
      </c>
      <c r="G121" s="13">
        <f>F121*121</f>
        <v>0</v>
      </c>
      <c r="H121" s="18" t="s">
        <v>15</v>
      </c>
    </row>
    <row r="122" spans="1:8" outlineLevel="1">
      <c r="A122" s="18">
        <v>115</v>
      </c>
      <c r="B122" s="9" t="s">
        <v>354</v>
      </c>
      <c r="C122" s="10" t="s">
        <v>355</v>
      </c>
      <c r="D122" s="10" t="s">
        <v>356</v>
      </c>
      <c r="E122" s="8">
        <v>1000.0</v>
      </c>
      <c r="F122" s="15">
        <v>0.0</v>
      </c>
      <c r="G122" s="13">
        <f>F122*122</f>
        <v>0</v>
      </c>
      <c r="H122" s="18" t="s">
        <v>15</v>
      </c>
    </row>
    <row r="123" spans="1:8" outlineLevel="1">
      <c r="A123" s="18">
        <v>116</v>
      </c>
      <c r="B123" s="9" t="s">
        <v>357</v>
      </c>
      <c r="C123" s="10" t="s">
        <v>358</v>
      </c>
      <c r="D123" s="10" t="s">
        <v>359</v>
      </c>
      <c r="E123" s="8">
        <v>1000.0</v>
      </c>
      <c r="F123" s="15">
        <v>0.0</v>
      </c>
      <c r="G123" s="13">
        <f>F123*123</f>
        <v>0</v>
      </c>
      <c r="H123" s="18" t="s">
        <v>15</v>
      </c>
    </row>
    <row r="124" spans="1:8" outlineLevel="1">
      <c r="A124" s="18">
        <v>117</v>
      </c>
      <c r="B124" s="9" t="s">
        <v>360</v>
      </c>
      <c r="C124" s="10" t="s">
        <v>361</v>
      </c>
      <c r="D124" s="10" t="s">
        <v>362</v>
      </c>
      <c r="E124" s="8">
        <v>1000.0</v>
      </c>
      <c r="F124" s="15">
        <v>0.0</v>
      </c>
      <c r="G124" s="13">
        <f>F124*124</f>
        <v>0</v>
      </c>
      <c r="H124" s="18" t="s">
        <v>15</v>
      </c>
    </row>
    <row r="125" spans="1:8" outlineLevel="1">
      <c r="A125" s="18">
        <v>118</v>
      </c>
      <c r="B125" s="9" t="s">
        <v>363</v>
      </c>
      <c r="C125" s="10" t="s">
        <v>364</v>
      </c>
      <c r="D125" s="10" t="s">
        <v>365</v>
      </c>
      <c r="E125" s="8">
        <v>1000.0</v>
      </c>
      <c r="F125" s="15">
        <v>0.0</v>
      </c>
      <c r="G125" s="13">
        <f>F125*125</f>
        <v>0</v>
      </c>
      <c r="H125" s="18" t="s">
        <v>15</v>
      </c>
    </row>
    <row r="126" spans="1:8" outlineLevel="1">
      <c r="A126" s="18">
        <v>119</v>
      </c>
      <c r="B126" s="9" t="s">
        <v>366</v>
      </c>
      <c r="C126" s="10" t="s">
        <v>367</v>
      </c>
      <c r="D126" s="10" t="s">
        <v>368</v>
      </c>
      <c r="E126" s="8">
        <v>1000.0</v>
      </c>
      <c r="F126" s="15">
        <v>0.0</v>
      </c>
      <c r="G126" s="13">
        <f>F126*126</f>
        <v>0</v>
      </c>
      <c r="H126" s="18" t="s">
        <v>15</v>
      </c>
    </row>
    <row r="127" spans="1:8" outlineLevel="1">
      <c r="A127" s="18">
        <v>120</v>
      </c>
      <c r="B127" s="9" t="s">
        <v>369</v>
      </c>
      <c r="C127" s="10" t="s">
        <v>370</v>
      </c>
      <c r="D127" s="10" t="s">
        <v>371</v>
      </c>
      <c r="E127" s="8">
        <v>1000.0</v>
      </c>
      <c r="F127" s="15">
        <v>0.0</v>
      </c>
      <c r="G127" s="13">
        <f>F127*127</f>
        <v>0</v>
      </c>
      <c r="H127" s="18" t="s">
        <v>15</v>
      </c>
    </row>
    <row r="128" spans="1:8" outlineLevel="1">
      <c r="A128" s="18">
        <v>121</v>
      </c>
      <c r="B128" s="9" t="s">
        <v>372</v>
      </c>
      <c r="C128" s="10" t="s">
        <v>373</v>
      </c>
      <c r="D128" s="10" t="s">
        <v>374</v>
      </c>
      <c r="E128" s="8">
        <v>1000.0</v>
      </c>
      <c r="F128" s="15">
        <v>0.0</v>
      </c>
      <c r="G128" s="13">
        <f>F128*128</f>
        <v>0</v>
      </c>
      <c r="H128" s="18" t="s">
        <v>15</v>
      </c>
    </row>
    <row r="129" spans="1:8" outlineLevel="1">
      <c r="A129" s="18">
        <v>122</v>
      </c>
      <c r="B129" s="9" t="s">
        <v>375</v>
      </c>
      <c r="C129" s="10" t="s">
        <v>376</v>
      </c>
      <c r="D129" s="10" t="s">
        <v>377</v>
      </c>
      <c r="E129" s="8">
        <v>1000.0</v>
      </c>
      <c r="F129" s="15">
        <v>0.0</v>
      </c>
      <c r="G129" s="13">
        <f>F129*129</f>
        <v>0</v>
      </c>
      <c r="H129" s="18" t="s">
        <v>15</v>
      </c>
    </row>
    <row r="130" spans="1:8" outlineLevel="1">
      <c r="A130" s="18">
        <v>123</v>
      </c>
      <c r="B130" s="9" t="s">
        <v>378</v>
      </c>
      <c r="C130" s="10" t="s">
        <v>379</v>
      </c>
      <c r="D130" s="10" t="s">
        <v>380</v>
      </c>
      <c r="E130" s="8">
        <v>1000.0</v>
      </c>
      <c r="F130" s="15">
        <v>0.0</v>
      </c>
      <c r="G130" s="13">
        <f>F130*130</f>
        <v>0</v>
      </c>
      <c r="H130" s="18" t="s">
        <v>15</v>
      </c>
    </row>
    <row r="131" spans="1:8" outlineLevel="1">
      <c r="A131" s="18">
        <v>124</v>
      </c>
      <c r="B131" s="9" t="s">
        <v>381</v>
      </c>
      <c r="C131" s="10" t="s">
        <v>382</v>
      </c>
      <c r="D131" s="10" t="s">
        <v>383</v>
      </c>
      <c r="E131" s="8">
        <v>1000.0</v>
      </c>
      <c r="F131" s="15">
        <v>123464.0</v>
      </c>
      <c r="G131" s="13">
        <f>F131*131</f>
        <v>16173784</v>
      </c>
      <c r="H131" s="18" t="s">
        <v>15</v>
      </c>
    </row>
    <row r="132" spans="1:8" outlineLevel="1">
      <c r="A132" s="18">
        <v>125</v>
      </c>
      <c r="B132" s="9" t="s">
        <v>384</v>
      </c>
      <c r="C132" s="10" t="s">
        <v>385</v>
      </c>
      <c r="D132" s="10" t="s">
        <v>386</v>
      </c>
      <c r="E132" s="8">
        <v>1000.0</v>
      </c>
      <c r="F132" s="15">
        <v>138280.0</v>
      </c>
      <c r="G132" s="13">
        <f>F132*132</f>
        <v>18252960</v>
      </c>
      <c r="H132" s="18" t="s">
        <v>15</v>
      </c>
    </row>
    <row r="133" spans="1:8" outlineLevel="1">
      <c r="A133" s="18">
        <v>126</v>
      </c>
      <c r="B133" s="9" t="s">
        <v>387</v>
      </c>
      <c r="C133" s="10" t="s">
        <v>388</v>
      </c>
      <c r="D133" s="10" t="s">
        <v>389</v>
      </c>
      <c r="E133" s="8">
        <v>1000.0</v>
      </c>
      <c r="F133" s="15">
        <v>0.0</v>
      </c>
      <c r="G133" s="13">
        <f>F133*133</f>
        <v>0</v>
      </c>
      <c r="H133" s="18" t="s">
        <v>15</v>
      </c>
    </row>
    <row r="134" spans="1:8" outlineLevel="1">
      <c r="A134" s="18">
        <v>127</v>
      </c>
      <c r="B134" s="9" t="s">
        <v>390</v>
      </c>
      <c r="C134" s="10" t="s">
        <v>391</v>
      </c>
      <c r="D134" s="10" t="s">
        <v>392</v>
      </c>
      <c r="E134" s="8">
        <v>1000.0</v>
      </c>
      <c r="F134" s="15">
        <v>9044.0</v>
      </c>
      <c r="G134" s="13">
        <f>F134*134</f>
        <v>1211896</v>
      </c>
      <c r="H134" s="18" t="s">
        <v>15</v>
      </c>
    </row>
    <row r="135" spans="1:8" outlineLevel="1">
      <c r="A135" s="18">
        <v>128</v>
      </c>
      <c r="B135" s="9" t="s">
        <v>393</v>
      </c>
      <c r="C135" s="10" t="s">
        <v>394</v>
      </c>
      <c r="D135" s="10" t="s">
        <v>395</v>
      </c>
      <c r="E135" s="8">
        <v>1000.0</v>
      </c>
      <c r="F135" s="15">
        <v>13007.0</v>
      </c>
      <c r="G135" s="13">
        <f>F135*135</f>
        <v>1755945</v>
      </c>
      <c r="H135" s="18" t="s">
        <v>15</v>
      </c>
    </row>
    <row r="136" spans="1:8" outlineLevel="1">
      <c r="A136" s="18">
        <v>129</v>
      </c>
      <c r="B136" s="9" t="s">
        <v>396</v>
      </c>
      <c r="C136" s="10" t="s">
        <v>397</v>
      </c>
      <c r="D136" s="10" t="s">
        <v>398</v>
      </c>
      <c r="E136" s="8">
        <v>1000.0</v>
      </c>
      <c r="F136" s="15">
        <v>30349.0</v>
      </c>
      <c r="G136" s="13">
        <f>F136*136</f>
        <v>4127464</v>
      </c>
      <c r="H136" s="18" t="s">
        <v>15</v>
      </c>
    </row>
    <row r="137" spans="1:8" outlineLevel="1">
      <c r="A137" s="18">
        <v>130</v>
      </c>
      <c r="B137" s="9" t="s">
        <v>399</v>
      </c>
      <c r="C137" s="10" t="s">
        <v>400</v>
      </c>
      <c r="D137" s="10" t="s">
        <v>401</v>
      </c>
      <c r="E137" s="8">
        <v>1000.0</v>
      </c>
      <c r="F137" s="15">
        <v>1012500.0</v>
      </c>
      <c r="G137" s="13">
        <f>F137*137</f>
        <v>138712500</v>
      </c>
      <c r="H137" s="18" t="s">
        <v>15</v>
      </c>
    </row>
    <row r="138" spans="1:8" outlineLevel="1">
      <c r="A138" s="18">
        <v>131</v>
      </c>
      <c r="B138" s="9" t="s">
        <v>402</v>
      </c>
      <c r="C138" s="10" t="s">
        <v>403</v>
      </c>
      <c r="D138" s="10" t="s">
        <v>404</v>
      </c>
      <c r="E138" s="8">
        <v>1000.0</v>
      </c>
      <c r="F138" s="15">
        <v>0.0</v>
      </c>
      <c r="G138" s="13">
        <f>F138*138</f>
        <v>0</v>
      </c>
      <c r="H138" s="18" t="s">
        <v>15</v>
      </c>
    </row>
    <row r="139" spans="1:8" outlineLevel="1">
      <c r="A139" s="18">
        <v>132</v>
      </c>
      <c r="B139" s="9" t="s">
        <v>405</v>
      </c>
      <c r="C139" s="10" t="s">
        <v>406</v>
      </c>
      <c r="D139" s="10" t="s">
        <v>407</v>
      </c>
      <c r="E139" s="8">
        <v>1000.0</v>
      </c>
      <c r="F139" s="15">
        <v>0.0</v>
      </c>
      <c r="G139" s="13">
        <f>F139*139</f>
        <v>0</v>
      </c>
      <c r="H139" s="18" t="s">
        <v>15</v>
      </c>
    </row>
    <row r="140" spans="1:8" outlineLevel="1">
      <c r="A140" s="18">
        <v>133</v>
      </c>
      <c r="B140" s="9" t="s">
        <v>408</v>
      </c>
      <c r="C140" s="10" t="s">
        <v>409</v>
      </c>
      <c r="D140" s="10" t="s">
        <v>410</v>
      </c>
      <c r="E140" s="8">
        <v>1000.0</v>
      </c>
      <c r="F140" s="15">
        <v>0.0</v>
      </c>
      <c r="G140" s="13">
        <f>F140*140</f>
        <v>0</v>
      </c>
      <c r="H140" s="18" t="s">
        <v>15</v>
      </c>
    </row>
    <row r="141" spans="1:8" outlineLevel="1">
      <c r="A141" s="18">
        <v>134</v>
      </c>
      <c r="B141" s="9" t="s">
        <v>411</v>
      </c>
      <c r="C141" s="10" t="s">
        <v>412</v>
      </c>
      <c r="D141" s="10" t="s">
        <v>413</v>
      </c>
      <c r="E141" s="8">
        <v>1000.0</v>
      </c>
      <c r="F141" s="15">
        <v>0.0</v>
      </c>
      <c r="G141" s="13">
        <f>F141*141</f>
        <v>0</v>
      </c>
      <c r="H141" s="18" t="s">
        <v>15</v>
      </c>
    </row>
    <row r="142" spans="1:8" outlineLevel="1">
      <c r="A142" s="18">
        <v>135</v>
      </c>
      <c r="B142" s="9" t="s">
        <v>414</v>
      </c>
      <c r="C142" s="10" t="s">
        <v>415</v>
      </c>
      <c r="D142" s="10" t="s">
        <v>416</v>
      </c>
      <c r="E142" s="8">
        <v>1000.0</v>
      </c>
      <c r="F142" s="15">
        <v>0.0</v>
      </c>
      <c r="G142" s="13">
        <f>F142*142</f>
        <v>0</v>
      </c>
      <c r="H142" s="18" t="s">
        <v>15</v>
      </c>
    </row>
    <row r="143" spans="1:8" outlineLevel="1">
      <c r="A143" s="18">
        <v>136</v>
      </c>
      <c r="B143" s="9" t="s">
        <v>417</v>
      </c>
      <c r="C143" s="10" t="s">
        <v>418</v>
      </c>
      <c r="D143" s="10" t="s">
        <v>419</v>
      </c>
      <c r="E143" s="8">
        <v>1000.0</v>
      </c>
      <c r="F143" s="15">
        <v>0.0</v>
      </c>
      <c r="G143" s="13">
        <f>F143*143</f>
        <v>0</v>
      </c>
      <c r="H143" s="18" t="s">
        <v>15</v>
      </c>
    </row>
    <row r="144" spans="1:8" outlineLevel="1">
      <c r="A144" s="18">
        <v>137</v>
      </c>
      <c r="B144" s="9" t="s">
        <v>420</v>
      </c>
      <c r="C144" s="10" t="s">
        <v>421</v>
      </c>
      <c r="D144" s="10" t="s">
        <v>422</v>
      </c>
      <c r="E144" s="8">
        <v>1000.0</v>
      </c>
      <c r="F144" s="15">
        <v>0.0</v>
      </c>
      <c r="G144" s="13">
        <f>F144*144</f>
        <v>0</v>
      </c>
      <c r="H144" s="18" t="s">
        <v>15</v>
      </c>
    </row>
    <row r="145" spans="1:8" outlineLevel="1">
      <c r="A145" s="18">
        <v>138</v>
      </c>
      <c r="B145" s="9" t="s">
        <v>423</v>
      </c>
      <c r="C145" s="10" t="s">
        <v>424</v>
      </c>
      <c r="D145" s="10" t="s">
        <v>425</v>
      </c>
      <c r="E145" s="8">
        <v>1000.0</v>
      </c>
      <c r="F145" s="15">
        <v>0.0</v>
      </c>
      <c r="G145" s="13">
        <f>F145*145</f>
        <v>0</v>
      </c>
      <c r="H145" s="18" t="s">
        <v>15</v>
      </c>
    </row>
    <row r="146" spans="1:8" outlineLevel="1">
      <c r="A146" s="18">
        <v>139</v>
      </c>
      <c r="B146" s="9" t="s">
        <v>426</v>
      </c>
      <c r="C146" s="10" t="s">
        <v>427</v>
      </c>
      <c r="D146" s="10" t="s">
        <v>428</v>
      </c>
      <c r="E146" s="8">
        <v>1000.0</v>
      </c>
      <c r="F146" s="15">
        <v>0.0</v>
      </c>
      <c r="G146" s="13">
        <f>F146*146</f>
        <v>0</v>
      </c>
      <c r="H146" s="18" t="s">
        <v>15</v>
      </c>
    </row>
    <row r="147" spans="1:8" outlineLevel="1">
      <c r="A147" s="18">
        <v>140</v>
      </c>
      <c r="B147" s="9" t="s">
        <v>429</v>
      </c>
      <c r="C147" s="10" t="s">
        <v>430</v>
      </c>
      <c r="D147" s="10" t="s">
        <v>431</v>
      </c>
      <c r="E147" s="8">
        <v>1000.0</v>
      </c>
      <c r="F147" s="15">
        <v>0.0</v>
      </c>
      <c r="G147" s="13">
        <f>F147*147</f>
        <v>0</v>
      </c>
      <c r="H147" s="18" t="s">
        <v>15</v>
      </c>
    </row>
    <row r="148" spans="1:8" outlineLevel="1">
      <c r="A148" s="18">
        <v>141</v>
      </c>
      <c r="B148" s="9" t="s">
        <v>432</v>
      </c>
      <c r="C148" s="10" t="s">
        <v>433</v>
      </c>
      <c r="D148" s="10" t="s">
        <v>434</v>
      </c>
      <c r="E148" s="8">
        <v>1000.0</v>
      </c>
      <c r="F148" s="15">
        <v>0.0</v>
      </c>
      <c r="G148" s="13">
        <f>F148*148</f>
        <v>0</v>
      </c>
      <c r="H148" s="18" t="s">
        <v>15</v>
      </c>
    </row>
    <row r="149" spans="1:8" outlineLevel="1">
      <c r="A149" s="18">
        <v>142</v>
      </c>
      <c r="B149" s="9" t="s">
        <v>435</v>
      </c>
      <c r="C149" s="10" t="s">
        <v>436</v>
      </c>
      <c r="D149" s="10" t="s">
        <v>437</v>
      </c>
      <c r="E149" s="8">
        <v>1000.0</v>
      </c>
      <c r="F149" s="15">
        <v>0.0</v>
      </c>
      <c r="G149" s="13">
        <f>F149*149</f>
        <v>0</v>
      </c>
      <c r="H149" s="18" t="s">
        <v>15</v>
      </c>
    </row>
    <row r="150" spans="1:8" outlineLevel="1">
      <c r="A150" s="18">
        <v>143</v>
      </c>
      <c r="B150" s="9" t="s">
        <v>438</v>
      </c>
      <c r="C150" s="10" t="s">
        <v>439</v>
      </c>
      <c r="D150" s="10" t="s">
        <v>440</v>
      </c>
      <c r="E150" s="8">
        <v>1000.0</v>
      </c>
      <c r="F150" s="15">
        <v>0.0</v>
      </c>
      <c r="G150" s="13">
        <f>F150*150</f>
        <v>0</v>
      </c>
      <c r="H150" s="18" t="s">
        <v>15</v>
      </c>
    </row>
    <row r="151" spans="1:8" outlineLevel="1">
      <c r="A151" s="18">
        <v>144</v>
      </c>
      <c r="B151" s="9" t="s">
        <v>441</v>
      </c>
      <c r="C151" s="10" t="s">
        <v>442</v>
      </c>
      <c r="D151" s="10" t="s">
        <v>443</v>
      </c>
      <c r="E151" s="8">
        <v>1000.0</v>
      </c>
      <c r="F151" s="15">
        <v>0.0</v>
      </c>
      <c r="G151" s="13">
        <f>F151*151</f>
        <v>0</v>
      </c>
      <c r="H151" s="18" t="s">
        <v>15</v>
      </c>
    </row>
    <row r="152" spans="1:8" outlineLevel="1">
      <c r="A152" s="18">
        <v>145</v>
      </c>
      <c r="B152" s="9" t="s">
        <v>444</v>
      </c>
      <c r="C152" s="10" t="s">
        <v>445</v>
      </c>
      <c r="D152" s="10" t="s">
        <v>446</v>
      </c>
      <c r="E152" s="8">
        <v>1000.0</v>
      </c>
      <c r="F152" s="15">
        <v>0.0</v>
      </c>
      <c r="G152" s="13">
        <f>F152*152</f>
        <v>0</v>
      </c>
      <c r="H152" s="18" t="s">
        <v>15</v>
      </c>
    </row>
    <row r="153" spans="1:8" outlineLevel="1">
      <c r="A153" s="18">
        <v>146</v>
      </c>
      <c r="B153" s="9" t="s">
        <v>447</v>
      </c>
      <c r="C153" s="10" t="s">
        <v>448</v>
      </c>
      <c r="D153" s="10" t="s">
        <v>449</v>
      </c>
      <c r="E153" s="8">
        <v>1000.0</v>
      </c>
      <c r="F153" s="15">
        <v>0.0</v>
      </c>
      <c r="G153" s="13">
        <f>F153*153</f>
        <v>0</v>
      </c>
      <c r="H153" s="18" t="s">
        <v>15</v>
      </c>
    </row>
    <row r="154" spans="1:8" outlineLevel="1">
      <c r="A154" s="18">
        <v>147</v>
      </c>
      <c r="B154" s="9" t="s">
        <v>450</v>
      </c>
      <c r="C154" s="10" t="s">
        <v>451</v>
      </c>
      <c r="D154" s="10" t="s">
        <v>452</v>
      </c>
      <c r="E154" s="8">
        <v>1000.0</v>
      </c>
      <c r="F154" s="15">
        <v>0.0</v>
      </c>
      <c r="G154" s="13">
        <f>F154*154</f>
        <v>0</v>
      </c>
      <c r="H154" s="18" t="s">
        <v>15</v>
      </c>
    </row>
    <row r="155" spans="1:8" outlineLevel="1">
      <c r="A155" s="18">
        <v>148</v>
      </c>
      <c r="B155" s="9" t="s">
        <v>453</v>
      </c>
      <c r="C155" s="10" t="s">
        <v>454</v>
      </c>
      <c r="D155" s="10" t="s">
        <v>455</v>
      </c>
      <c r="E155" s="8">
        <v>1000.0</v>
      </c>
      <c r="F155" s="15">
        <v>0.0</v>
      </c>
      <c r="G155" s="13">
        <f>F155*155</f>
        <v>0</v>
      </c>
      <c r="H155" s="18" t="s">
        <v>15</v>
      </c>
    </row>
    <row r="156" spans="1:8" outlineLevel="1">
      <c r="A156" s="18">
        <v>149</v>
      </c>
      <c r="B156" s="9" t="s">
        <v>456</v>
      </c>
      <c r="C156" s="10" t="s">
        <v>457</v>
      </c>
      <c r="D156" s="10" t="s">
        <v>458</v>
      </c>
      <c r="E156" s="8">
        <v>1000.0</v>
      </c>
      <c r="F156" s="15">
        <v>0.0</v>
      </c>
      <c r="G156" s="13">
        <f>F156*156</f>
        <v>0</v>
      </c>
      <c r="H156" s="18" t="s">
        <v>15</v>
      </c>
    </row>
    <row r="157" spans="1:8" outlineLevel="1">
      <c r="A157" s="18">
        <v>150</v>
      </c>
      <c r="B157" s="9" t="s">
        <v>459</v>
      </c>
      <c r="C157" s="10" t="s">
        <v>460</v>
      </c>
      <c r="D157" s="10" t="s">
        <v>461</v>
      </c>
      <c r="E157" s="8">
        <v>1000.0</v>
      </c>
      <c r="F157" s="15">
        <v>0.0</v>
      </c>
      <c r="G157" s="13">
        <f>F157*157</f>
        <v>0</v>
      </c>
      <c r="H157" s="18" t="s">
        <v>15</v>
      </c>
    </row>
    <row r="158" spans="1:8" outlineLevel="1">
      <c r="A158" s="18">
        <v>151</v>
      </c>
      <c r="B158" s="9" t="s">
        <v>462</v>
      </c>
      <c r="C158" s="10" t="s">
        <v>463</v>
      </c>
      <c r="D158" s="10" t="s">
        <v>464</v>
      </c>
      <c r="E158" s="8">
        <v>1000.0</v>
      </c>
      <c r="F158" s="15">
        <v>0.0</v>
      </c>
      <c r="G158" s="13">
        <f>F158*158</f>
        <v>0</v>
      </c>
      <c r="H158" s="18" t="s">
        <v>15</v>
      </c>
    </row>
    <row r="159" spans="1:8" outlineLevel="1">
      <c r="A159" s="18">
        <v>152</v>
      </c>
      <c r="B159" s="9" t="s">
        <v>465</v>
      </c>
      <c r="C159" s="10" t="s">
        <v>466</v>
      </c>
      <c r="D159" s="10" t="s">
        <v>467</v>
      </c>
      <c r="E159" s="8">
        <v>1000.0</v>
      </c>
      <c r="F159" s="15">
        <v>0.0</v>
      </c>
      <c r="G159" s="13">
        <f>F159*159</f>
        <v>0</v>
      </c>
      <c r="H159" s="18" t="s">
        <v>15</v>
      </c>
    </row>
    <row r="160" spans="1:8" outlineLevel="1">
      <c r="A160" s="18">
        <v>153</v>
      </c>
      <c r="B160" s="9" t="s">
        <v>468</v>
      </c>
      <c r="C160" s="10" t="s">
        <v>469</v>
      </c>
      <c r="D160" s="10" t="s">
        <v>470</v>
      </c>
      <c r="E160" s="8">
        <v>1000.0</v>
      </c>
      <c r="F160" s="15">
        <v>0.0</v>
      </c>
      <c r="G160" s="13">
        <f>F160*160</f>
        <v>0</v>
      </c>
      <c r="H160" s="18" t="s">
        <v>15</v>
      </c>
    </row>
    <row r="161" spans="1:8" outlineLevel="1">
      <c r="A161" s="18">
        <v>154</v>
      </c>
      <c r="B161" s="9" t="s">
        <v>471</v>
      </c>
      <c r="C161" s="10" t="s">
        <v>472</v>
      </c>
      <c r="D161" s="10" t="s">
        <v>473</v>
      </c>
      <c r="E161" s="8">
        <v>1000.0</v>
      </c>
      <c r="F161" s="15">
        <v>0.0</v>
      </c>
      <c r="G161" s="13">
        <f>F161*161</f>
        <v>0</v>
      </c>
      <c r="H161" s="18" t="s">
        <v>15</v>
      </c>
    </row>
    <row r="162" spans="1:8" outlineLevel="1">
      <c r="A162" s="18">
        <v>155</v>
      </c>
      <c r="B162" s="9" t="s">
        <v>474</v>
      </c>
      <c r="C162" s="10" t="s">
        <v>475</v>
      </c>
      <c r="D162" s="10" t="s">
        <v>476</v>
      </c>
      <c r="E162" s="8">
        <v>1000.0</v>
      </c>
      <c r="F162" s="15">
        <v>0.0</v>
      </c>
      <c r="G162" s="13">
        <f>F162*162</f>
        <v>0</v>
      </c>
      <c r="H162" s="18" t="s">
        <v>15</v>
      </c>
    </row>
    <row r="163" spans="1:8" outlineLevel="1">
      <c r="A163" s="18">
        <v>156</v>
      </c>
      <c r="B163" s="9" t="s">
        <v>477</v>
      </c>
      <c r="C163" s="10" t="s">
        <v>478</v>
      </c>
      <c r="D163" s="10" t="s">
        <v>479</v>
      </c>
      <c r="E163" s="8">
        <v>1000.0</v>
      </c>
      <c r="F163" s="15">
        <v>0.0</v>
      </c>
      <c r="G163" s="13">
        <f>F163*163</f>
        <v>0</v>
      </c>
      <c r="H163" s="18" t="s">
        <v>15</v>
      </c>
    </row>
    <row r="164" spans="1:8" outlineLevel="1">
      <c r="A164" s="18">
        <v>157</v>
      </c>
      <c r="B164" s="9" t="s">
        <v>480</v>
      </c>
      <c r="C164" s="10" t="s">
        <v>481</v>
      </c>
      <c r="D164" s="10" t="s">
        <v>482</v>
      </c>
      <c r="E164" s="8">
        <v>1000.0</v>
      </c>
      <c r="F164" s="15">
        <v>0.0</v>
      </c>
      <c r="G164" s="13">
        <f>F164*164</f>
        <v>0</v>
      </c>
      <c r="H164" s="18" t="s">
        <v>15</v>
      </c>
    </row>
    <row r="165" spans="1:8" outlineLevel="1">
      <c r="A165" s="18">
        <v>158</v>
      </c>
      <c r="B165" s="9" t="s">
        <v>483</v>
      </c>
      <c r="C165" s="10" t="s">
        <v>484</v>
      </c>
      <c r="D165" s="10" t="s">
        <v>485</v>
      </c>
      <c r="E165" s="8">
        <v>1000.0</v>
      </c>
      <c r="F165" s="15">
        <v>0.0</v>
      </c>
      <c r="G165" s="13">
        <f>F165*165</f>
        <v>0</v>
      </c>
      <c r="H165" s="18" t="s">
        <v>15</v>
      </c>
    </row>
    <row r="166" spans="1:8" outlineLevel="1">
      <c r="A166" s="18">
        <v>159</v>
      </c>
      <c r="B166" s="9" t="s">
        <v>486</v>
      </c>
      <c r="C166" s="10" t="s">
        <v>487</v>
      </c>
      <c r="D166" s="10" t="s">
        <v>488</v>
      </c>
      <c r="E166" s="8">
        <v>1000.0</v>
      </c>
      <c r="F166" s="15">
        <v>0.0</v>
      </c>
      <c r="G166" s="13">
        <f>F166*166</f>
        <v>0</v>
      </c>
      <c r="H166" s="18" t="s">
        <v>15</v>
      </c>
    </row>
    <row r="167" spans="1:8" outlineLevel="1">
      <c r="A167" s="18">
        <v>160</v>
      </c>
      <c r="B167" s="9" t="s">
        <v>489</v>
      </c>
      <c r="C167" s="10" t="s">
        <v>490</v>
      </c>
      <c r="D167" s="10" t="s">
        <v>491</v>
      </c>
      <c r="E167" s="8">
        <v>1000.0</v>
      </c>
      <c r="F167" s="15">
        <v>0.0</v>
      </c>
      <c r="G167" s="13">
        <f>F167*167</f>
        <v>0</v>
      </c>
      <c r="H167" s="18" t="s">
        <v>15</v>
      </c>
    </row>
    <row r="168" spans="1:8" outlineLevel="1">
      <c r="A168" s="18">
        <v>161</v>
      </c>
      <c r="B168" s="9" t="s">
        <v>492</v>
      </c>
      <c r="C168" s="10" t="s">
        <v>493</v>
      </c>
      <c r="D168" s="10" t="s">
        <v>494</v>
      </c>
      <c r="E168" s="8">
        <v>1000.0</v>
      </c>
      <c r="F168" s="15">
        <v>0.0</v>
      </c>
      <c r="G168" s="13">
        <f>F168*168</f>
        <v>0</v>
      </c>
      <c r="H168" s="18" t="s">
        <v>15</v>
      </c>
    </row>
    <row r="169" spans="1:8" outlineLevel="1">
      <c r="A169" s="18">
        <v>162</v>
      </c>
      <c r="B169" s="9" t="s">
        <v>495</v>
      </c>
      <c r="C169" s="10" t="s">
        <v>496</v>
      </c>
      <c r="D169" s="10" t="s">
        <v>497</v>
      </c>
      <c r="E169" s="8">
        <v>1000.0</v>
      </c>
      <c r="F169" s="15">
        <v>0.0</v>
      </c>
      <c r="G169" s="13">
        <f>F169*169</f>
        <v>0</v>
      </c>
      <c r="H169" s="18" t="s">
        <v>15</v>
      </c>
    </row>
    <row r="170" spans="1:8" outlineLevel="1">
      <c r="A170" s="18">
        <v>163</v>
      </c>
      <c r="B170" s="9" t="s">
        <v>498</v>
      </c>
      <c r="C170" s="10" t="s">
        <v>499</v>
      </c>
      <c r="D170" s="10" t="s">
        <v>500</v>
      </c>
      <c r="E170" s="8">
        <v>1000.0</v>
      </c>
      <c r="F170" s="15">
        <v>0.0</v>
      </c>
      <c r="G170" s="13">
        <f>F170*170</f>
        <v>0</v>
      </c>
      <c r="H170" s="18" t="s">
        <v>15</v>
      </c>
    </row>
    <row r="171" spans="1:8" outlineLevel="1">
      <c r="A171" s="18">
        <v>164</v>
      </c>
      <c r="B171" s="9" t="s">
        <v>501</v>
      </c>
      <c r="C171" s="10" t="s">
        <v>502</v>
      </c>
      <c r="D171" s="10" t="s">
        <v>503</v>
      </c>
      <c r="E171" s="8">
        <v>1000.0</v>
      </c>
      <c r="F171" s="15">
        <v>15981.0</v>
      </c>
      <c r="G171" s="13">
        <f>F171*171</f>
        <v>2732751</v>
      </c>
      <c r="H171" s="18" t="s">
        <v>15</v>
      </c>
    </row>
    <row r="172" spans="1:8" outlineLevel="1">
      <c r="A172" s="18">
        <v>165</v>
      </c>
      <c r="B172" s="9" t="s">
        <v>504</v>
      </c>
      <c r="C172" s="10" t="s">
        <v>505</v>
      </c>
      <c r="D172" s="10" t="s">
        <v>506</v>
      </c>
      <c r="E172" s="8">
        <v>1000.0</v>
      </c>
      <c r="F172" s="15">
        <v>0.0</v>
      </c>
      <c r="G172" s="13">
        <f>F172*172</f>
        <v>0</v>
      </c>
      <c r="H172" s="18" t="s">
        <v>15</v>
      </c>
    </row>
    <row r="173" spans="1:8" outlineLevel="1">
      <c r="A173" s="18">
        <v>166</v>
      </c>
      <c r="B173" s="9" t="s">
        <v>507</v>
      </c>
      <c r="C173" s="10" t="s">
        <v>508</v>
      </c>
      <c r="D173" s="10" t="s">
        <v>509</v>
      </c>
      <c r="E173" s="8">
        <v>1000.0</v>
      </c>
      <c r="F173" s="15">
        <v>0.0</v>
      </c>
      <c r="G173" s="13">
        <f>F173*173</f>
        <v>0</v>
      </c>
      <c r="H173" s="18" t="s">
        <v>15</v>
      </c>
    </row>
    <row r="174" spans="1:8" outlineLevel="1">
      <c r="A174" s="18">
        <v>167</v>
      </c>
      <c r="B174" s="9" t="s">
        <v>510</v>
      </c>
      <c r="C174" s="10" t="s">
        <v>511</v>
      </c>
      <c r="D174" s="10" t="s">
        <v>512</v>
      </c>
      <c r="E174" s="8">
        <v>1000.0</v>
      </c>
      <c r="F174" s="15">
        <v>0.0</v>
      </c>
      <c r="G174" s="13">
        <f>F174*174</f>
        <v>0</v>
      </c>
      <c r="H174" s="18" t="s">
        <v>15</v>
      </c>
    </row>
    <row r="175" spans="1:8" outlineLevel="1">
      <c r="A175" s="18">
        <v>168</v>
      </c>
      <c r="B175" s="9" t="s">
        <v>513</v>
      </c>
      <c r="C175" s="10" t="s">
        <v>514</v>
      </c>
      <c r="D175" s="10" t="s">
        <v>515</v>
      </c>
      <c r="E175" s="8">
        <v>1000.0</v>
      </c>
      <c r="F175" s="15">
        <v>0.0</v>
      </c>
      <c r="G175" s="13">
        <f>F175*175</f>
        <v>0</v>
      </c>
      <c r="H175" s="18" t="s">
        <v>15</v>
      </c>
    </row>
    <row r="176" spans="1:8" outlineLevel="1">
      <c r="A176" s="18">
        <v>169</v>
      </c>
      <c r="B176" s="9" t="s">
        <v>516</v>
      </c>
      <c r="C176" s="10" t="s">
        <v>517</v>
      </c>
      <c r="D176" s="10" t="s">
        <v>518</v>
      </c>
      <c r="E176" s="8">
        <v>1000.0</v>
      </c>
      <c r="F176" s="15">
        <v>0.0</v>
      </c>
      <c r="G176" s="13">
        <f>F176*176</f>
        <v>0</v>
      </c>
      <c r="H176" s="18" t="s">
        <v>15</v>
      </c>
    </row>
    <row r="177" spans="1:8" outlineLevel="1">
      <c r="A177" s="18">
        <v>170</v>
      </c>
      <c r="B177" s="9" t="s">
        <v>519</v>
      </c>
      <c r="C177" s="10" t="s">
        <v>520</v>
      </c>
      <c r="D177" s="10" t="s">
        <v>521</v>
      </c>
      <c r="E177" s="8">
        <v>1000.0</v>
      </c>
      <c r="F177" s="15">
        <v>0.0</v>
      </c>
      <c r="G177" s="13">
        <f>F177*177</f>
        <v>0</v>
      </c>
      <c r="H177" s="18" t="s">
        <v>15</v>
      </c>
    </row>
    <row r="178" spans="1:8" outlineLevel="1">
      <c r="A178" s="18">
        <v>171</v>
      </c>
      <c r="B178" s="9" t="s">
        <v>522</v>
      </c>
      <c r="C178" s="10" t="s">
        <v>523</v>
      </c>
      <c r="D178" s="10" t="s">
        <v>524</v>
      </c>
      <c r="E178" s="8">
        <v>1000.0</v>
      </c>
      <c r="F178" s="15">
        <v>0.0</v>
      </c>
      <c r="G178" s="13">
        <f>F178*178</f>
        <v>0</v>
      </c>
      <c r="H178" s="18" t="s">
        <v>15</v>
      </c>
    </row>
    <row r="179" spans="1:8" outlineLevel="1">
      <c r="A179" s="18">
        <v>172</v>
      </c>
      <c r="B179" s="9" t="s">
        <v>525</v>
      </c>
      <c r="C179" s="10" t="s">
        <v>526</v>
      </c>
      <c r="D179" s="10" t="s">
        <v>527</v>
      </c>
      <c r="E179" s="8">
        <v>1000.0</v>
      </c>
      <c r="F179" s="15">
        <v>0.0</v>
      </c>
      <c r="G179" s="13">
        <f>F179*179</f>
        <v>0</v>
      </c>
      <c r="H179" s="18" t="s">
        <v>15</v>
      </c>
    </row>
    <row r="180" spans="1:8" outlineLevel="1">
      <c r="A180" s="18">
        <v>173</v>
      </c>
      <c r="B180" s="9" t="s">
        <v>528</v>
      </c>
      <c r="C180" s="10" t="s">
        <v>529</v>
      </c>
      <c r="D180" s="10" t="s">
        <v>530</v>
      </c>
      <c r="E180" s="8">
        <v>1000.0</v>
      </c>
      <c r="F180" s="15">
        <v>0.0</v>
      </c>
      <c r="G180" s="13">
        <f>F180*180</f>
        <v>0</v>
      </c>
      <c r="H180" s="18" t="s">
        <v>15</v>
      </c>
    </row>
    <row r="181" spans="1:8" outlineLevel="1">
      <c r="A181" s="18">
        <v>174</v>
      </c>
      <c r="B181" s="9" t="s">
        <v>531</v>
      </c>
      <c r="C181" s="10" t="s">
        <v>532</v>
      </c>
      <c r="D181" s="10" t="s">
        <v>533</v>
      </c>
      <c r="E181" s="8">
        <v>1000.0</v>
      </c>
      <c r="F181" s="15">
        <v>0.0</v>
      </c>
      <c r="G181" s="13">
        <f>F181*181</f>
        <v>0</v>
      </c>
      <c r="H181" s="18" t="s">
        <v>15</v>
      </c>
    </row>
    <row r="182" spans="1:8" outlineLevel="1">
      <c r="A182" s="18">
        <v>175</v>
      </c>
      <c r="B182" s="9" t="s">
        <v>534</v>
      </c>
      <c r="C182" s="10" t="s">
        <v>535</v>
      </c>
      <c r="D182" s="10" t="s">
        <v>536</v>
      </c>
      <c r="E182" s="8">
        <v>1000.0</v>
      </c>
      <c r="F182" s="15">
        <v>0.0</v>
      </c>
      <c r="G182" s="13">
        <f>F182*182</f>
        <v>0</v>
      </c>
      <c r="H182" s="18" t="s">
        <v>15</v>
      </c>
    </row>
    <row r="183" spans="1:8" outlineLevel="1">
      <c r="A183" s="18">
        <v>176</v>
      </c>
      <c r="B183" s="9" t="s">
        <v>537</v>
      </c>
      <c r="C183" s="10" t="s">
        <v>538</v>
      </c>
      <c r="D183" s="10" t="s">
        <v>539</v>
      </c>
      <c r="E183" s="8">
        <v>1000.0</v>
      </c>
      <c r="F183" s="15">
        <v>0.0</v>
      </c>
      <c r="G183" s="13">
        <f>F183*183</f>
        <v>0</v>
      </c>
      <c r="H183" s="18" t="s">
        <v>15</v>
      </c>
    </row>
    <row r="184" spans="1:8" outlineLevel="1">
      <c r="A184" s="18">
        <v>177</v>
      </c>
      <c r="B184" s="9" t="s">
        <v>540</v>
      </c>
      <c r="C184" s="10" t="s">
        <v>541</v>
      </c>
      <c r="D184" s="10" t="s">
        <v>542</v>
      </c>
      <c r="E184" s="8">
        <v>1000.0</v>
      </c>
      <c r="F184" s="15">
        <v>0.0</v>
      </c>
      <c r="G184" s="13">
        <f>F184*184</f>
        <v>0</v>
      </c>
      <c r="H184" s="18" t="s">
        <v>15</v>
      </c>
    </row>
    <row r="185" spans="1:8" outlineLevel="1">
      <c r="A185" s="18">
        <v>178</v>
      </c>
      <c r="B185" s="9" t="s">
        <v>543</v>
      </c>
      <c r="C185" s="10" t="s">
        <v>544</v>
      </c>
      <c r="D185" s="10" t="s">
        <v>545</v>
      </c>
      <c r="E185" s="8">
        <v>1000.0</v>
      </c>
      <c r="F185" s="15">
        <v>0.0</v>
      </c>
      <c r="G185" s="13">
        <f>F185*185</f>
        <v>0</v>
      </c>
      <c r="H185" s="18" t="s">
        <v>15</v>
      </c>
    </row>
    <row r="186" spans="1:8" outlineLevel="1">
      <c r="A186" s="18">
        <v>179</v>
      </c>
      <c r="B186" s="9" t="s">
        <v>546</v>
      </c>
      <c r="C186" s="10" t="s">
        <v>547</v>
      </c>
      <c r="D186" s="10" t="s">
        <v>548</v>
      </c>
      <c r="E186" s="8">
        <v>1000.0</v>
      </c>
      <c r="F186" s="15">
        <v>0.0</v>
      </c>
      <c r="G186" s="13">
        <f>F186*186</f>
        <v>0</v>
      </c>
      <c r="H186" s="18" t="s">
        <v>15</v>
      </c>
    </row>
    <row r="187" spans="1:8" outlineLevel="1">
      <c r="A187" s="18">
        <v>180</v>
      </c>
      <c r="B187" s="9" t="s">
        <v>549</v>
      </c>
      <c r="C187" s="10" t="s">
        <v>550</v>
      </c>
      <c r="D187" s="10" t="s">
        <v>551</v>
      </c>
      <c r="E187" s="8">
        <v>1000.0</v>
      </c>
      <c r="F187" s="15">
        <v>0.0</v>
      </c>
      <c r="G187" s="13">
        <f>F187*187</f>
        <v>0</v>
      </c>
      <c r="H187" s="18" t="s">
        <v>15</v>
      </c>
    </row>
    <row r="188" spans="1:8" outlineLevel="1">
      <c r="A188" s="18">
        <v>181</v>
      </c>
      <c r="B188" s="9" t="s">
        <v>552</v>
      </c>
      <c r="C188" s="10" t="s">
        <v>553</v>
      </c>
      <c r="D188" s="10" t="s">
        <v>554</v>
      </c>
      <c r="E188" s="8">
        <v>1000.0</v>
      </c>
      <c r="F188" s="15">
        <v>595138.0</v>
      </c>
      <c r="G188" s="13">
        <f>F188*188</f>
        <v>111885944</v>
      </c>
      <c r="H188" s="18" t="s">
        <v>15</v>
      </c>
    </row>
    <row r="189" spans="1:8" outlineLevel="1">
      <c r="A189" s="18">
        <v>182</v>
      </c>
      <c r="B189" s="9" t="s">
        <v>555</v>
      </c>
      <c r="C189" s="10" t="s">
        <v>556</v>
      </c>
      <c r="D189" s="10" t="s">
        <v>557</v>
      </c>
      <c r="E189" s="8">
        <v>1000.0</v>
      </c>
      <c r="F189" s="15">
        <v>0.0</v>
      </c>
      <c r="G189" s="13">
        <f>F189*189</f>
        <v>0</v>
      </c>
      <c r="H189" s="18" t="s">
        <v>15</v>
      </c>
    </row>
    <row r="190" spans="1:8" outlineLevel="1">
      <c r="A190" s="18">
        <v>183</v>
      </c>
      <c r="B190" s="9" t="s">
        <v>558</v>
      </c>
      <c r="C190" s="10" t="s">
        <v>556</v>
      </c>
      <c r="D190" s="10" t="s">
        <v>559</v>
      </c>
      <c r="E190" s="8">
        <v>1000.0</v>
      </c>
      <c r="F190" s="15">
        <v>0.0</v>
      </c>
      <c r="G190" s="13">
        <f>F190*190</f>
        <v>0</v>
      </c>
      <c r="H190" s="18" t="s">
        <v>15</v>
      </c>
    </row>
    <row r="191" spans="1:8" outlineLevel="1">
      <c r="A191" s="18">
        <v>184</v>
      </c>
      <c r="B191" s="9" t="s">
        <v>560</v>
      </c>
      <c r="C191" s="10" t="s">
        <v>561</v>
      </c>
      <c r="D191" s="10" t="s">
        <v>562</v>
      </c>
      <c r="E191" s="8">
        <v>1000.0</v>
      </c>
      <c r="F191" s="15">
        <v>0.0</v>
      </c>
      <c r="G191" s="13">
        <f>F191*191</f>
        <v>0</v>
      </c>
      <c r="H191" s="18" t="s">
        <v>15</v>
      </c>
    </row>
    <row r="192" spans="1:8" outlineLevel="1">
      <c r="A192" s="18">
        <v>185</v>
      </c>
      <c r="B192" s="9" t="s">
        <v>563</v>
      </c>
      <c r="C192" s="10" t="s">
        <v>561</v>
      </c>
      <c r="D192" s="10" t="s">
        <v>564</v>
      </c>
      <c r="E192" s="8">
        <v>1000.0</v>
      </c>
      <c r="F192" s="15">
        <v>0.0</v>
      </c>
      <c r="G192" s="13">
        <f>F192*192</f>
        <v>0</v>
      </c>
      <c r="H192" s="18" t="s">
        <v>15</v>
      </c>
    </row>
    <row r="193" spans="1:8" outlineLevel="1">
      <c r="A193" s="18">
        <v>186</v>
      </c>
      <c r="B193" s="9" t="s">
        <v>565</v>
      </c>
      <c r="C193" s="10" t="s">
        <v>566</v>
      </c>
      <c r="D193" s="10" t="s">
        <v>567</v>
      </c>
      <c r="E193" s="8">
        <v>1000.0</v>
      </c>
      <c r="F193" s="15">
        <v>0.0</v>
      </c>
      <c r="G193" s="13">
        <f>F193*193</f>
        <v>0</v>
      </c>
      <c r="H193" s="18" t="s">
        <v>15</v>
      </c>
    </row>
    <row r="194" spans="1:8" outlineLevel="1">
      <c r="A194" s="18">
        <v>187</v>
      </c>
      <c r="B194" s="9" t="s">
        <v>568</v>
      </c>
      <c r="C194" s="10" t="s">
        <v>566</v>
      </c>
      <c r="D194" s="10" t="s">
        <v>569</v>
      </c>
      <c r="E194" s="8">
        <v>1000.0</v>
      </c>
      <c r="F194" s="15">
        <v>0.0</v>
      </c>
      <c r="G194" s="13">
        <f>F194*194</f>
        <v>0</v>
      </c>
      <c r="H194" s="18" t="s">
        <v>15</v>
      </c>
    </row>
    <row r="195" spans="1:8" outlineLevel="1">
      <c r="A195" s="18">
        <v>188</v>
      </c>
      <c r="B195" s="9" t="s">
        <v>570</v>
      </c>
      <c r="C195" s="10" t="s">
        <v>571</v>
      </c>
      <c r="D195" s="10" t="s">
        <v>572</v>
      </c>
      <c r="E195" s="8">
        <v>1000.0</v>
      </c>
      <c r="F195" s="15">
        <v>0.0</v>
      </c>
      <c r="G195" s="13">
        <f>F195*195</f>
        <v>0</v>
      </c>
      <c r="H195" s="18" t="s">
        <v>15</v>
      </c>
    </row>
    <row r="196" spans="1:8" outlineLevel="1">
      <c r="A196" s="18">
        <v>189</v>
      </c>
      <c r="B196" s="9" t="s">
        <v>573</v>
      </c>
      <c r="C196" s="10" t="s">
        <v>571</v>
      </c>
      <c r="D196" s="10" t="s">
        <v>574</v>
      </c>
      <c r="E196" s="8">
        <v>1000.0</v>
      </c>
      <c r="F196" s="15">
        <v>0.0</v>
      </c>
      <c r="G196" s="13">
        <f>F196*196</f>
        <v>0</v>
      </c>
      <c r="H196" s="18" t="s">
        <v>15</v>
      </c>
    </row>
    <row r="197" spans="1:8" outlineLevel="1">
      <c r="A197" s="18">
        <v>190</v>
      </c>
      <c r="B197" s="9" t="s">
        <v>575</v>
      </c>
      <c r="C197" s="10" t="s">
        <v>576</v>
      </c>
      <c r="D197" s="10" t="s">
        <v>577</v>
      </c>
      <c r="E197" s="8">
        <v>1000.0</v>
      </c>
      <c r="F197" s="15">
        <v>0.0</v>
      </c>
      <c r="G197" s="13">
        <f>F197*197</f>
        <v>0</v>
      </c>
      <c r="H197" s="18" t="s">
        <v>15</v>
      </c>
    </row>
    <row r="198" spans="1:8" outlineLevel="1">
      <c r="A198" s="18">
        <v>191</v>
      </c>
      <c r="B198" s="9" t="s">
        <v>578</v>
      </c>
      <c r="C198" s="10" t="s">
        <v>576</v>
      </c>
      <c r="D198" s="10" t="s">
        <v>579</v>
      </c>
      <c r="E198" s="8">
        <v>1000.0</v>
      </c>
      <c r="F198" s="15">
        <v>0.0</v>
      </c>
      <c r="G198" s="13">
        <f>F198*198</f>
        <v>0</v>
      </c>
      <c r="H198" s="18" t="s">
        <v>15</v>
      </c>
    </row>
    <row r="199" spans="1:8" outlineLevel="1">
      <c r="A199" s="18">
        <v>192</v>
      </c>
      <c r="B199" s="9" t="s">
        <v>580</v>
      </c>
      <c r="C199" s="10" t="s">
        <v>581</v>
      </c>
      <c r="D199" s="10" t="s">
        <v>582</v>
      </c>
      <c r="E199" s="8">
        <v>1000.0</v>
      </c>
      <c r="F199" s="15">
        <v>0.0</v>
      </c>
      <c r="G199" s="13">
        <f>F199*199</f>
        <v>0</v>
      </c>
      <c r="H199" s="18" t="s">
        <v>15</v>
      </c>
    </row>
    <row r="200" spans="1:8" outlineLevel="1">
      <c r="A200" s="18">
        <v>193</v>
      </c>
      <c r="B200" s="9" t="s">
        <v>583</v>
      </c>
      <c r="C200" s="10" t="s">
        <v>584</v>
      </c>
      <c r="D200" s="10" t="s">
        <v>585</v>
      </c>
      <c r="E200" s="8">
        <v>1000.0</v>
      </c>
      <c r="F200" s="15">
        <v>0.0</v>
      </c>
      <c r="G200" s="13">
        <f>F200*200</f>
        <v>0</v>
      </c>
      <c r="H200" s="18" t="s">
        <v>15</v>
      </c>
    </row>
    <row r="201" spans="1:8" outlineLevel="1">
      <c r="A201" s="18">
        <v>194</v>
      </c>
      <c r="B201" s="9" t="s">
        <v>586</v>
      </c>
      <c r="C201" s="10" t="s">
        <v>587</v>
      </c>
      <c r="D201" s="10" t="s">
        <v>588</v>
      </c>
      <c r="E201" s="8">
        <v>1000.0</v>
      </c>
      <c r="F201" s="15">
        <v>0.0</v>
      </c>
      <c r="G201" s="13">
        <f>F201*201</f>
        <v>0</v>
      </c>
      <c r="H201" s="18" t="s">
        <v>15</v>
      </c>
    </row>
    <row r="202" spans="1:8" outlineLevel="1">
      <c r="A202" s="18">
        <v>195</v>
      </c>
      <c r="B202" s="9" t="s">
        <v>589</v>
      </c>
      <c r="C202" s="10" t="s">
        <v>590</v>
      </c>
      <c r="D202" s="10" t="s">
        <v>591</v>
      </c>
      <c r="E202" s="8">
        <v>1000.0</v>
      </c>
      <c r="F202" s="15">
        <v>0.0</v>
      </c>
      <c r="G202" s="13">
        <f>F202*202</f>
        <v>0</v>
      </c>
      <c r="H202" s="18" t="s">
        <v>15</v>
      </c>
    </row>
    <row r="203" spans="1:8" outlineLevel="1">
      <c r="A203" s="18">
        <v>196</v>
      </c>
      <c r="B203" s="9" t="s">
        <v>592</v>
      </c>
      <c r="C203" s="10" t="s">
        <v>593</v>
      </c>
      <c r="D203" s="10" t="s">
        <v>594</v>
      </c>
      <c r="E203" s="8">
        <v>1000.0</v>
      </c>
      <c r="F203" s="15">
        <v>0.0</v>
      </c>
      <c r="G203" s="13">
        <f>F203*203</f>
        <v>0</v>
      </c>
      <c r="H203" s="18" t="s">
        <v>15</v>
      </c>
    </row>
    <row r="204" spans="1:8" outlineLevel="1">
      <c r="A204" s="18">
        <v>197</v>
      </c>
      <c r="B204" s="9" t="s">
        <v>595</v>
      </c>
      <c r="C204" s="10" t="s">
        <v>596</v>
      </c>
      <c r="D204" s="10" t="s">
        <v>597</v>
      </c>
      <c r="E204" s="8">
        <v>1000.0</v>
      </c>
      <c r="F204" s="15">
        <v>0.0</v>
      </c>
      <c r="G204" s="13">
        <f>F204*204</f>
        <v>0</v>
      </c>
      <c r="H204" s="18" t="s">
        <v>15</v>
      </c>
    </row>
    <row r="205" spans="1:8" outlineLevel="1">
      <c r="A205" s="18">
        <v>198</v>
      </c>
      <c r="B205" s="9" t="s">
        <v>598</v>
      </c>
      <c r="C205" s="10" t="s">
        <v>599</v>
      </c>
      <c r="D205" s="10" t="s">
        <v>600</v>
      </c>
      <c r="E205" s="8">
        <v>1000.0</v>
      </c>
      <c r="F205" s="15">
        <v>0.0</v>
      </c>
      <c r="G205" s="13">
        <f>F205*205</f>
        <v>0</v>
      </c>
      <c r="H205" s="18" t="s">
        <v>15</v>
      </c>
    </row>
    <row r="206" spans="1:8" outlineLevel="1">
      <c r="A206" s="18">
        <v>199</v>
      </c>
      <c r="B206" s="9" t="s">
        <v>601</v>
      </c>
      <c r="C206" s="10" t="s">
        <v>602</v>
      </c>
      <c r="D206" s="10" t="s">
        <v>603</v>
      </c>
      <c r="E206" s="8">
        <v>1000.0</v>
      </c>
      <c r="F206" s="15">
        <v>0.0</v>
      </c>
      <c r="G206" s="13">
        <f>F206*206</f>
        <v>0</v>
      </c>
      <c r="H206" s="18" t="s">
        <v>15</v>
      </c>
    </row>
    <row r="207" spans="1:8" outlineLevel="1">
      <c r="A207" s="18">
        <v>200</v>
      </c>
      <c r="B207" s="9" t="s">
        <v>604</v>
      </c>
      <c r="C207" s="10" t="s">
        <v>605</v>
      </c>
      <c r="D207" s="10" t="s">
        <v>606</v>
      </c>
      <c r="E207" s="8">
        <v>1000.0</v>
      </c>
      <c r="F207" s="15">
        <v>0.0</v>
      </c>
      <c r="G207" s="13">
        <f>F207*207</f>
        <v>0</v>
      </c>
      <c r="H207" s="18" t="s">
        <v>15</v>
      </c>
    </row>
    <row r="208" spans="1:8" outlineLevel="1">
      <c r="A208" s="18">
        <v>201</v>
      </c>
      <c r="B208" s="9" t="s">
        <v>607</v>
      </c>
      <c r="C208" s="10" t="s">
        <v>608</v>
      </c>
      <c r="D208" s="10" t="s">
        <v>609</v>
      </c>
      <c r="E208" s="8">
        <v>1000.0</v>
      </c>
      <c r="F208" s="15">
        <v>0.0</v>
      </c>
      <c r="G208" s="13">
        <f>F208*208</f>
        <v>0</v>
      </c>
      <c r="H208" s="18" t="s">
        <v>15</v>
      </c>
    </row>
    <row r="209" spans="1:8" outlineLevel="1">
      <c r="A209" s="18">
        <v>202</v>
      </c>
      <c r="B209" s="9" t="s">
        <v>610</v>
      </c>
      <c r="C209" s="10" t="s">
        <v>611</v>
      </c>
      <c r="D209" s="10" t="s">
        <v>612</v>
      </c>
      <c r="E209" s="8">
        <v>1000.0</v>
      </c>
      <c r="F209" s="15">
        <v>0.0</v>
      </c>
      <c r="G209" s="13">
        <f>F209*209</f>
        <v>0</v>
      </c>
      <c r="H209" s="18" t="s">
        <v>15</v>
      </c>
    </row>
    <row r="210" spans="1:8" outlineLevel="1">
      <c r="A210" s="18">
        <v>203</v>
      </c>
      <c r="B210" s="9" t="s">
        <v>613</v>
      </c>
      <c r="C210" s="10" t="s">
        <v>614</v>
      </c>
      <c r="D210" s="10" t="s">
        <v>615</v>
      </c>
      <c r="E210" s="8">
        <v>1000.0</v>
      </c>
      <c r="F210" s="15">
        <v>0.0</v>
      </c>
      <c r="G210" s="13">
        <f>F210*210</f>
        <v>0</v>
      </c>
      <c r="H210" s="18" t="s">
        <v>15</v>
      </c>
    </row>
    <row r="211" spans="1:8" outlineLevel="1">
      <c r="A211" s="18">
        <v>204</v>
      </c>
      <c r="B211" s="9" t="s">
        <v>616</v>
      </c>
      <c r="C211" s="10" t="s">
        <v>617</v>
      </c>
      <c r="D211" s="10" t="s">
        <v>618</v>
      </c>
      <c r="E211" s="8">
        <v>1000.0</v>
      </c>
      <c r="F211" s="15">
        <v>0.0</v>
      </c>
      <c r="G211" s="13">
        <f>F211*211</f>
        <v>0</v>
      </c>
      <c r="H211" s="18" t="s">
        <v>15</v>
      </c>
    </row>
    <row r="212" spans="1:8" outlineLevel="1">
      <c r="A212" s="18">
        <v>205</v>
      </c>
      <c r="B212" s="9" t="s">
        <v>619</v>
      </c>
      <c r="C212" s="10" t="s">
        <v>620</v>
      </c>
      <c r="D212" s="10" t="s">
        <v>621</v>
      </c>
      <c r="E212" s="8">
        <v>1000.0</v>
      </c>
      <c r="F212" s="15">
        <v>0.0</v>
      </c>
      <c r="G212" s="13">
        <f>F212*212</f>
        <v>0</v>
      </c>
      <c r="H212" s="18" t="s">
        <v>15</v>
      </c>
    </row>
    <row r="213" spans="1:8" outlineLevel="1">
      <c r="A213" s="18">
        <v>206</v>
      </c>
      <c r="B213" s="9" t="s">
        <v>622</v>
      </c>
      <c r="C213" s="10" t="s">
        <v>623</v>
      </c>
      <c r="D213" s="10" t="s">
        <v>624</v>
      </c>
      <c r="E213" s="8">
        <v>1000.0</v>
      </c>
      <c r="F213" s="15">
        <v>0.0</v>
      </c>
      <c r="G213" s="13">
        <f>F213*213</f>
        <v>0</v>
      </c>
      <c r="H213" s="18" t="s">
        <v>15</v>
      </c>
    </row>
    <row r="214" spans="1:8" outlineLevel="1">
      <c r="A214" s="18">
        <v>207</v>
      </c>
      <c r="B214" s="9" t="s">
        <v>625</v>
      </c>
      <c r="C214" s="10" t="s">
        <v>626</v>
      </c>
      <c r="D214" s="10" t="s">
        <v>627</v>
      </c>
      <c r="E214" s="8">
        <v>1000.0</v>
      </c>
      <c r="F214" s="15">
        <v>0.0</v>
      </c>
      <c r="G214" s="13">
        <f>F214*214</f>
        <v>0</v>
      </c>
      <c r="H214" s="18" t="s">
        <v>15</v>
      </c>
    </row>
    <row r="215" spans="1:8" outlineLevel="1">
      <c r="A215" s="18">
        <v>208</v>
      </c>
      <c r="B215" s="9" t="s">
        <v>628</v>
      </c>
      <c r="C215" s="10" t="s">
        <v>629</v>
      </c>
      <c r="D215" s="10" t="s">
        <v>630</v>
      </c>
      <c r="E215" s="8">
        <v>1000.0</v>
      </c>
      <c r="F215" s="15">
        <v>0.0</v>
      </c>
      <c r="G215" s="13">
        <f>F215*215</f>
        <v>0</v>
      </c>
      <c r="H215" s="18" t="s">
        <v>15</v>
      </c>
    </row>
    <row r="216" spans="1:8" outlineLevel="1">
      <c r="A216" s="18">
        <v>209</v>
      </c>
      <c r="B216" s="9" t="s">
        <v>631</v>
      </c>
      <c r="C216" s="10" t="s">
        <v>632</v>
      </c>
      <c r="D216" s="10" t="s">
        <v>633</v>
      </c>
      <c r="E216" s="8">
        <v>1000.0</v>
      </c>
      <c r="F216" s="15">
        <v>0.0</v>
      </c>
      <c r="G216" s="13">
        <f>F216*216</f>
        <v>0</v>
      </c>
      <c r="H216" s="18" t="s">
        <v>15</v>
      </c>
    </row>
    <row r="217" spans="1:8" outlineLevel="1">
      <c r="A217" s="18">
        <v>210</v>
      </c>
      <c r="B217" s="9" t="s">
        <v>634</v>
      </c>
      <c r="C217" s="10" t="s">
        <v>635</v>
      </c>
      <c r="D217" s="10" t="s">
        <v>636</v>
      </c>
      <c r="E217" s="8">
        <v>1000.0</v>
      </c>
      <c r="F217" s="15">
        <v>337245.0</v>
      </c>
      <c r="G217" s="13">
        <f>F217*217</f>
        <v>73182165</v>
      </c>
      <c r="H217" s="18" t="s">
        <v>15</v>
      </c>
    </row>
    <row r="218" spans="1:8" outlineLevel="1">
      <c r="A218" s="18">
        <v>211</v>
      </c>
      <c r="B218" s="9" t="s">
        <v>637</v>
      </c>
      <c r="C218" s="10" t="s">
        <v>638</v>
      </c>
      <c r="D218" s="10" t="s">
        <v>639</v>
      </c>
      <c r="E218" s="8">
        <v>1000.0</v>
      </c>
      <c r="F218" s="15">
        <v>0.0</v>
      </c>
      <c r="G218" s="13">
        <f>F218*218</f>
        <v>0</v>
      </c>
      <c r="H218" s="18" t="s">
        <v>15</v>
      </c>
    </row>
    <row r="219" spans="1:8" outlineLevel="1">
      <c r="A219" s="18">
        <v>212</v>
      </c>
      <c r="B219" s="9" t="s">
        <v>640</v>
      </c>
      <c r="C219" s="10" t="s">
        <v>641</v>
      </c>
      <c r="D219" s="10" t="s">
        <v>642</v>
      </c>
      <c r="E219" s="8">
        <v>1000.0</v>
      </c>
      <c r="F219" s="15">
        <v>0.0</v>
      </c>
      <c r="G219" s="13">
        <f>F219*219</f>
        <v>0</v>
      </c>
      <c r="H219" s="18" t="s">
        <v>15</v>
      </c>
    </row>
    <row r="220" spans="1:8" outlineLevel="1">
      <c r="A220" s="18">
        <v>213</v>
      </c>
      <c r="B220" s="9" t="s">
        <v>643</v>
      </c>
      <c r="C220" s="10" t="s">
        <v>644</v>
      </c>
      <c r="D220" s="10" t="s">
        <v>645</v>
      </c>
      <c r="E220" s="8">
        <v>1000.0</v>
      </c>
      <c r="F220" s="15">
        <v>0.0</v>
      </c>
      <c r="G220" s="13">
        <f>F220*220</f>
        <v>0</v>
      </c>
      <c r="H220" s="18" t="s">
        <v>15</v>
      </c>
    </row>
    <row r="221" spans="1:8" outlineLevel="1">
      <c r="A221" s="18">
        <v>214</v>
      </c>
      <c r="B221" s="9" t="s">
        <v>646</v>
      </c>
      <c r="C221" s="10" t="s">
        <v>647</v>
      </c>
      <c r="D221" s="10" t="s">
        <v>648</v>
      </c>
      <c r="E221" s="8">
        <v>1000.0</v>
      </c>
      <c r="F221" s="15">
        <v>0.0</v>
      </c>
      <c r="G221" s="13">
        <f>F221*221</f>
        <v>0</v>
      </c>
      <c r="H221" s="18" t="s">
        <v>15</v>
      </c>
    </row>
    <row r="222" spans="1:8" outlineLevel="1">
      <c r="A222" s="18">
        <v>215</v>
      </c>
      <c r="B222" s="9" t="s">
        <v>649</v>
      </c>
      <c r="C222" s="10" t="s">
        <v>650</v>
      </c>
      <c r="D222" s="10" t="s">
        <v>651</v>
      </c>
      <c r="E222" s="8">
        <v>1000.0</v>
      </c>
      <c r="F222" s="15">
        <v>0.0</v>
      </c>
      <c r="G222" s="13">
        <f>F222*222</f>
        <v>0</v>
      </c>
      <c r="H222" s="18" t="s">
        <v>15</v>
      </c>
    </row>
    <row r="223" spans="1:8" outlineLevel="1">
      <c r="A223" s="18">
        <v>216</v>
      </c>
      <c r="B223" s="9" t="s">
        <v>652</v>
      </c>
      <c r="C223" s="10" t="s">
        <v>653</v>
      </c>
      <c r="D223" s="10" t="s">
        <v>654</v>
      </c>
      <c r="E223" s="8">
        <v>1000.0</v>
      </c>
      <c r="F223" s="15">
        <v>0.0</v>
      </c>
      <c r="G223" s="13">
        <f>F223*223</f>
        <v>0</v>
      </c>
      <c r="H223" s="18" t="s">
        <v>15</v>
      </c>
    </row>
    <row r="224" spans="1:8" outlineLevel="1">
      <c r="A224" s="18">
        <v>217</v>
      </c>
      <c r="B224" s="9" t="s">
        <v>655</v>
      </c>
      <c r="C224" s="10" t="s">
        <v>656</v>
      </c>
      <c r="D224" s="10" t="s">
        <v>657</v>
      </c>
      <c r="E224" s="8">
        <v>1000.0</v>
      </c>
      <c r="F224" s="15">
        <v>0.0</v>
      </c>
      <c r="G224" s="13">
        <f>F224*224</f>
        <v>0</v>
      </c>
      <c r="H224" s="18" t="s">
        <v>15</v>
      </c>
    </row>
    <row r="225" spans="1:8" outlineLevel="1">
      <c r="A225" s="18">
        <v>218</v>
      </c>
      <c r="B225" s="9" t="s">
        <v>658</v>
      </c>
      <c r="C225" s="10" t="s">
        <v>659</v>
      </c>
      <c r="D225" s="10" t="s">
        <v>660</v>
      </c>
      <c r="E225" s="8">
        <v>1000.0</v>
      </c>
      <c r="F225" s="15">
        <v>0.0</v>
      </c>
      <c r="G225" s="13">
        <f>F225*225</f>
        <v>0</v>
      </c>
      <c r="H225" s="18" t="s">
        <v>15</v>
      </c>
    </row>
    <row r="226" spans="1:8" outlineLevel="1">
      <c r="A226" s="18">
        <v>219</v>
      </c>
      <c r="B226" s="9" t="s">
        <v>661</v>
      </c>
      <c r="C226" s="10" t="s">
        <v>662</v>
      </c>
      <c r="D226" s="10" t="s">
        <v>663</v>
      </c>
      <c r="E226" s="8">
        <v>1000.0</v>
      </c>
      <c r="F226" s="15">
        <v>0.0</v>
      </c>
      <c r="G226" s="13">
        <f>F226*226</f>
        <v>0</v>
      </c>
      <c r="H226" s="18" t="s">
        <v>15</v>
      </c>
    </row>
    <row r="227" spans="1:8" outlineLevel="1">
      <c r="A227" s="18">
        <v>220</v>
      </c>
      <c r="B227" s="9" t="s">
        <v>664</v>
      </c>
      <c r="C227" s="10" t="s">
        <v>665</v>
      </c>
      <c r="D227" s="10" t="s">
        <v>666</v>
      </c>
      <c r="E227" s="8">
        <v>1000.0</v>
      </c>
      <c r="F227" s="15">
        <v>0.0</v>
      </c>
      <c r="G227" s="13">
        <f>F227*227</f>
        <v>0</v>
      </c>
      <c r="H227" s="18" t="s">
        <v>15</v>
      </c>
    </row>
    <row r="228" spans="1:8" outlineLevel="1">
      <c r="A228" s="18">
        <v>221</v>
      </c>
      <c r="B228" s="9" t="s">
        <v>667</v>
      </c>
      <c r="C228" s="10" t="s">
        <v>668</v>
      </c>
      <c r="D228" s="10" t="s">
        <v>669</v>
      </c>
      <c r="E228" s="8">
        <v>1000.0</v>
      </c>
      <c r="F228" s="15">
        <v>0.0</v>
      </c>
      <c r="G228" s="13">
        <f>F228*228</f>
        <v>0</v>
      </c>
      <c r="H228" s="18" t="s">
        <v>15</v>
      </c>
    </row>
    <row r="229" spans="1:8" outlineLevel="1">
      <c r="A229" s="18">
        <v>222</v>
      </c>
      <c r="B229" s="9" t="s">
        <v>670</v>
      </c>
      <c r="C229" s="10" t="s">
        <v>671</v>
      </c>
      <c r="D229" s="10" t="s">
        <v>672</v>
      </c>
      <c r="E229" s="8">
        <v>1000.0</v>
      </c>
      <c r="F229" s="15">
        <v>0.0</v>
      </c>
      <c r="G229" s="13">
        <f>F229*229</f>
        <v>0</v>
      </c>
      <c r="H229" s="18" t="s">
        <v>15</v>
      </c>
    </row>
    <row r="230" spans="1:8" outlineLevel="1">
      <c r="A230" s="18">
        <v>223</v>
      </c>
      <c r="B230" s="9" t="s">
        <v>673</v>
      </c>
      <c r="C230" s="10" t="s">
        <v>674</v>
      </c>
      <c r="D230" s="10" t="s">
        <v>675</v>
      </c>
      <c r="E230" s="8">
        <v>1000.0</v>
      </c>
      <c r="F230" s="15">
        <v>0.0</v>
      </c>
      <c r="G230" s="13">
        <f>F230*230</f>
        <v>0</v>
      </c>
      <c r="H230" s="18" t="s">
        <v>15</v>
      </c>
    </row>
    <row r="231" spans="1:8" outlineLevel="1">
      <c r="A231" s="18">
        <v>224</v>
      </c>
      <c r="B231" s="9" t="s">
        <v>676</v>
      </c>
      <c r="C231" s="10" t="s">
        <v>677</v>
      </c>
      <c r="D231" s="10" t="s">
        <v>678</v>
      </c>
      <c r="E231" s="8">
        <v>1000.0</v>
      </c>
      <c r="F231" s="15">
        <v>0.0</v>
      </c>
      <c r="G231" s="13">
        <f>F231*231</f>
        <v>0</v>
      </c>
      <c r="H231" s="18" t="s">
        <v>15</v>
      </c>
    </row>
    <row r="232" spans="1:8" outlineLevel="1">
      <c r="A232" s="18">
        <v>225</v>
      </c>
      <c r="B232" s="9" t="s">
        <v>679</v>
      </c>
      <c r="C232" s="10" t="s">
        <v>680</v>
      </c>
      <c r="D232" s="10" t="s">
        <v>681</v>
      </c>
      <c r="E232" s="8">
        <v>1000.0</v>
      </c>
      <c r="F232" s="15">
        <v>0.0</v>
      </c>
      <c r="G232" s="13">
        <f>F232*232</f>
        <v>0</v>
      </c>
      <c r="H232" s="18" t="s">
        <v>15</v>
      </c>
    </row>
    <row r="233" spans="1:8" outlineLevel="1">
      <c r="A233" s="18">
        <v>226</v>
      </c>
      <c r="B233" s="9" t="s">
        <v>682</v>
      </c>
      <c r="C233" s="10" t="s">
        <v>683</v>
      </c>
      <c r="D233" s="10" t="s">
        <v>684</v>
      </c>
      <c r="E233" s="8">
        <v>1000.0</v>
      </c>
      <c r="F233" s="15">
        <v>0.0</v>
      </c>
      <c r="G233" s="13">
        <f>F233*233</f>
        <v>0</v>
      </c>
      <c r="H233" s="18" t="s">
        <v>15</v>
      </c>
    </row>
    <row r="234" spans="1:8" outlineLevel="1">
      <c r="A234" s="18">
        <v>227</v>
      </c>
      <c r="B234" s="9" t="s">
        <v>685</v>
      </c>
      <c r="C234" s="10" t="s">
        <v>686</v>
      </c>
      <c r="D234" s="10" t="s">
        <v>687</v>
      </c>
      <c r="E234" s="8">
        <v>1000.0</v>
      </c>
      <c r="F234" s="15">
        <v>108469.0</v>
      </c>
      <c r="G234" s="13">
        <f>F234*234</f>
        <v>25381746</v>
      </c>
      <c r="H234" s="18" t="s">
        <v>15</v>
      </c>
    </row>
    <row r="235" spans="1:8" outlineLevel="1">
      <c r="A235" s="18">
        <v>228</v>
      </c>
      <c r="B235" s="9" t="s">
        <v>688</v>
      </c>
      <c r="C235" s="10" t="s">
        <v>689</v>
      </c>
      <c r="D235" s="10" t="s">
        <v>690</v>
      </c>
      <c r="E235" s="8">
        <v>1000.0</v>
      </c>
      <c r="F235" s="15">
        <v>196501.0</v>
      </c>
      <c r="G235" s="13">
        <f>F235*235</f>
        <v>46177735</v>
      </c>
      <c r="H235" s="18" t="s">
        <v>15</v>
      </c>
    </row>
    <row r="236" spans="1:8" outlineLevel="1">
      <c r="A236" s="18">
        <v>229</v>
      </c>
      <c r="B236" s="9" t="s">
        <v>691</v>
      </c>
      <c r="C236" s="10" t="s">
        <v>692</v>
      </c>
      <c r="D236" s="10" t="s">
        <v>693</v>
      </c>
      <c r="E236" s="8">
        <v>1000.0</v>
      </c>
      <c r="F236" s="15">
        <v>124975.0</v>
      </c>
      <c r="G236" s="13">
        <f>F236*236</f>
        <v>29494100</v>
      </c>
      <c r="H236" s="18" t="s">
        <v>15</v>
      </c>
    </row>
    <row r="237" spans="1:8" outlineLevel="1">
      <c r="A237" s="18">
        <v>230</v>
      </c>
      <c r="B237" s="9" t="s">
        <v>694</v>
      </c>
      <c r="C237" s="10" t="s">
        <v>695</v>
      </c>
      <c r="D237" s="10" t="s">
        <v>696</v>
      </c>
      <c r="E237" s="8">
        <v>1000.0</v>
      </c>
      <c r="F237" s="15">
        <v>0.0</v>
      </c>
      <c r="G237" s="13">
        <f>F237*237</f>
        <v>0</v>
      </c>
      <c r="H237" s="18" t="s">
        <v>15</v>
      </c>
    </row>
    <row r="238" spans="1:8" outlineLevel="1">
      <c r="A238" s="18">
        <v>231</v>
      </c>
      <c r="B238" s="9" t="s">
        <v>697</v>
      </c>
      <c r="C238" s="10" t="s">
        <v>698</v>
      </c>
      <c r="D238" s="10" t="s">
        <v>699</v>
      </c>
      <c r="E238" s="8">
        <v>1000.0</v>
      </c>
      <c r="F238" s="15">
        <v>231871.0</v>
      </c>
      <c r="G238" s="13">
        <f>F238*238</f>
        <v>55185298</v>
      </c>
      <c r="H238" s="18" t="s">
        <v>15</v>
      </c>
    </row>
    <row r="239" spans="1:8" outlineLevel="1">
      <c r="A239" s="18">
        <v>232</v>
      </c>
      <c r="B239" s="9" t="s">
        <v>700</v>
      </c>
      <c r="C239" s="10" t="s">
        <v>701</v>
      </c>
      <c r="D239" s="10" t="s">
        <v>702</v>
      </c>
      <c r="E239" s="8">
        <v>1000.0</v>
      </c>
      <c r="F239" s="15">
        <v>231871.0</v>
      </c>
      <c r="G239" s="13">
        <f>F239*239</f>
        <v>55417169</v>
      </c>
      <c r="H239" s="18" t="s">
        <v>15</v>
      </c>
    </row>
    <row r="240" spans="1:8" outlineLevel="1">
      <c r="A240" s="18">
        <v>233</v>
      </c>
      <c r="B240" s="9" t="s">
        <v>703</v>
      </c>
      <c r="C240" s="10" t="s">
        <v>704</v>
      </c>
      <c r="D240" s="10" t="s">
        <v>705</v>
      </c>
      <c r="E240" s="8">
        <v>1000.0</v>
      </c>
      <c r="F240" s="15">
        <v>269376.0</v>
      </c>
      <c r="G240" s="13">
        <f>F240*240</f>
        <v>64650240</v>
      </c>
      <c r="H240" s="18" t="s">
        <v>15</v>
      </c>
    </row>
    <row r="241" spans="1:8" outlineLevel="1">
      <c r="A241" s="18">
        <v>234</v>
      </c>
      <c r="B241" s="9" t="s">
        <v>706</v>
      </c>
      <c r="C241" s="10" t="s">
        <v>707</v>
      </c>
      <c r="D241" s="10" t="s">
        <v>708</v>
      </c>
      <c r="E241" s="8">
        <v>1000.0</v>
      </c>
      <c r="F241" s="15">
        <v>34978.0</v>
      </c>
      <c r="G241" s="13">
        <f>F241*241</f>
        <v>8429698</v>
      </c>
      <c r="H241" s="18" t="s">
        <v>15</v>
      </c>
    </row>
    <row r="242" spans="1:8" outlineLevel="1">
      <c r="A242" s="18">
        <v>235</v>
      </c>
      <c r="B242" s="9" t="s">
        <v>709</v>
      </c>
      <c r="C242" s="10" t="s">
        <v>710</v>
      </c>
      <c r="D242" s="10" t="s">
        <v>711</v>
      </c>
      <c r="E242" s="8">
        <v>1000.0</v>
      </c>
      <c r="F242" s="15">
        <v>113185.0</v>
      </c>
      <c r="G242" s="13">
        <f>F242*242</f>
        <v>27390770</v>
      </c>
      <c r="H242" s="18" t="s">
        <v>15</v>
      </c>
    </row>
    <row r="243" spans="1:8" outlineLevel="1">
      <c r="A243" s="18">
        <v>236</v>
      </c>
      <c r="B243" s="9" t="s">
        <v>712</v>
      </c>
      <c r="C243" s="10" t="s">
        <v>713</v>
      </c>
      <c r="D243" s="10" t="s">
        <v>714</v>
      </c>
      <c r="E243" s="8">
        <v>1000.0</v>
      </c>
      <c r="F243" s="15">
        <v>0.0</v>
      </c>
      <c r="G243" s="13">
        <f>F243*243</f>
        <v>0</v>
      </c>
      <c r="H243" s="18" t="s">
        <v>15</v>
      </c>
    </row>
    <row r="244" spans="1:8" outlineLevel="1">
      <c r="A244" s="18">
        <v>237</v>
      </c>
      <c r="B244" s="9" t="s">
        <v>715</v>
      </c>
      <c r="C244" s="10" t="s">
        <v>716</v>
      </c>
      <c r="D244" s="10" t="s">
        <v>717</v>
      </c>
      <c r="E244" s="8">
        <v>1000.0</v>
      </c>
      <c r="F244" s="15">
        <v>0.0</v>
      </c>
      <c r="G244" s="13">
        <f>F244*244</f>
        <v>0</v>
      </c>
      <c r="H244" s="18" t="s">
        <v>15</v>
      </c>
    </row>
    <row r="245" spans="1:8" outlineLevel="1">
      <c r="A245" s="18">
        <v>238</v>
      </c>
      <c r="B245" s="9" t="s">
        <v>718</v>
      </c>
      <c r="C245" s="10" t="s">
        <v>719</v>
      </c>
      <c r="D245" s="10" t="s">
        <v>720</v>
      </c>
      <c r="E245" s="8">
        <v>1000.0</v>
      </c>
      <c r="F245" s="15">
        <v>0.0</v>
      </c>
      <c r="G245" s="13">
        <f>F245*245</f>
        <v>0</v>
      </c>
      <c r="H245" s="18" t="s">
        <v>15</v>
      </c>
    </row>
    <row r="246" spans="1:8" outlineLevel="1">
      <c r="A246" s="18">
        <v>239</v>
      </c>
      <c r="B246" s="9" t="s">
        <v>721</v>
      </c>
      <c r="C246" s="10" t="s">
        <v>722</v>
      </c>
      <c r="D246" s="10" t="s">
        <v>723</v>
      </c>
      <c r="E246" s="8">
        <v>1000.0</v>
      </c>
      <c r="F246" s="15">
        <v>0.0</v>
      </c>
      <c r="G246" s="13">
        <f>F246*246</f>
        <v>0</v>
      </c>
      <c r="H246" s="18" t="s">
        <v>15</v>
      </c>
    </row>
    <row r="247" spans="1:8" outlineLevel="1">
      <c r="A247" s="18">
        <v>240</v>
      </c>
      <c r="B247" s="9" t="s">
        <v>724</v>
      </c>
      <c r="C247" s="10" t="s">
        <v>725</v>
      </c>
      <c r="D247" s="10" t="s">
        <v>726</v>
      </c>
      <c r="E247" s="8">
        <v>1000.0</v>
      </c>
      <c r="F247" s="15">
        <v>0.0</v>
      </c>
      <c r="G247" s="13">
        <f>F247*247</f>
        <v>0</v>
      </c>
      <c r="H247" s="18" t="s">
        <v>15</v>
      </c>
    </row>
    <row r="248" spans="1:8" outlineLevel="1">
      <c r="A248" s="18">
        <v>241</v>
      </c>
      <c r="B248" s="9" t="s">
        <v>727</v>
      </c>
      <c r="C248" s="10" t="s">
        <v>728</v>
      </c>
      <c r="D248" s="10" t="s">
        <v>729</v>
      </c>
      <c r="E248" s="8">
        <v>1000.0</v>
      </c>
      <c r="F248" s="15">
        <v>0.0</v>
      </c>
      <c r="G248" s="13">
        <f>F248*248</f>
        <v>0</v>
      </c>
      <c r="H248" s="18" t="s">
        <v>15</v>
      </c>
    </row>
    <row r="249" spans="1:8" outlineLevel="1">
      <c r="A249" s="18">
        <v>242</v>
      </c>
      <c r="B249" s="9" t="s">
        <v>730</v>
      </c>
      <c r="C249" s="10" t="s">
        <v>731</v>
      </c>
      <c r="D249" s="10" t="s">
        <v>732</v>
      </c>
      <c r="E249" s="8">
        <v>1000.0</v>
      </c>
      <c r="F249" s="15">
        <v>0.0</v>
      </c>
      <c r="G249" s="13">
        <f>F249*249</f>
        <v>0</v>
      </c>
      <c r="H249" s="18" t="s">
        <v>15</v>
      </c>
    </row>
    <row r="250" spans="1:8" outlineLevel="1">
      <c r="A250" s="18">
        <v>243</v>
      </c>
      <c r="B250" s="9" t="s">
        <v>733</v>
      </c>
      <c r="C250" s="10" t="s">
        <v>734</v>
      </c>
      <c r="D250" s="10" t="s">
        <v>735</v>
      </c>
      <c r="E250" s="8">
        <v>1000.0</v>
      </c>
      <c r="F250" s="15">
        <v>0.0</v>
      </c>
      <c r="G250" s="13">
        <f>F250*250</f>
        <v>0</v>
      </c>
      <c r="H250" s="18" t="s">
        <v>15</v>
      </c>
    </row>
    <row r="251" spans="1:8" outlineLevel="1">
      <c r="A251" s="18">
        <v>244</v>
      </c>
      <c r="B251" s="9" t="s">
        <v>736</v>
      </c>
      <c r="C251" s="10" t="s">
        <v>737</v>
      </c>
      <c r="D251" s="10" t="s">
        <v>738</v>
      </c>
      <c r="E251" s="8">
        <v>1000.0</v>
      </c>
      <c r="F251" s="15">
        <v>0.0</v>
      </c>
      <c r="G251" s="13">
        <f>F251*251</f>
        <v>0</v>
      </c>
      <c r="H251" s="18" t="s">
        <v>15</v>
      </c>
    </row>
    <row r="252" spans="1:8" outlineLevel="1">
      <c r="A252" s="18">
        <v>245</v>
      </c>
      <c r="B252" s="9" t="s">
        <v>739</v>
      </c>
      <c r="C252" s="10" t="s">
        <v>740</v>
      </c>
      <c r="D252" s="10" t="s">
        <v>741</v>
      </c>
      <c r="E252" s="8">
        <v>1000.0</v>
      </c>
      <c r="F252" s="15">
        <v>0.0</v>
      </c>
      <c r="G252" s="13">
        <f>F252*252</f>
        <v>0</v>
      </c>
      <c r="H252" s="18" t="s">
        <v>15</v>
      </c>
    </row>
    <row r="253" spans="1:8" outlineLevel="1">
      <c r="A253" s="18">
        <v>246</v>
      </c>
      <c r="B253" s="9" t="s">
        <v>742</v>
      </c>
      <c r="C253" s="10" t="s">
        <v>743</v>
      </c>
      <c r="D253" s="10" t="s">
        <v>744</v>
      </c>
      <c r="E253" s="8">
        <v>1000.0</v>
      </c>
      <c r="F253" s="15">
        <v>0.0</v>
      </c>
      <c r="G253" s="13">
        <f>F253*253</f>
        <v>0</v>
      </c>
      <c r="H253" s="18" t="s">
        <v>15</v>
      </c>
    </row>
    <row r="254" spans="1:8" outlineLevel="1">
      <c r="A254" s="18">
        <v>247</v>
      </c>
      <c r="B254" s="9" t="s">
        <v>745</v>
      </c>
      <c r="C254" s="10" t="s">
        <v>746</v>
      </c>
      <c r="D254" s="10" t="s">
        <v>747</v>
      </c>
      <c r="E254" s="8">
        <v>1000.0</v>
      </c>
      <c r="F254" s="15">
        <v>0.0</v>
      </c>
      <c r="G254" s="13">
        <f>F254*254</f>
        <v>0</v>
      </c>
      <c r="H254" s="18" t="s">
        <v>15</v>
      </c>
    </row>
    <row r="255" spans="1:8" outlineLevel="1">
      <c r="A255" s="18">
        <v>248</v>
      </c>
      <c r="B255" s="9" t="s">
        <v>748</v>
      </c>
      <c r="C255" s="10" t="s">
        <v>749</v>
      </c>
      <c r="D255" s="10" t="s">
        <v>750</v>
      </c>
      <c r="E255" s="8">
        <v>1000.0</v>
      </c>
      <c r="F255" s="15">
        <v>0.0</v>
      </c>
      <c r="G255" s="13">
        <f>F255*255</f>
        <v>0</v>
      </c>
      <c r="H255" s="18" t="s">
        <v>15</v>
      </c>
    </row>
    <row r="256" spans="1:8" outlineLevel="1">
      <c r="A256" s="18">
        <v>249</v>
      </c>
      <c r="B256" s="9" t="s">
        <v>751</v>
      </c>
      <c r="C256" s="10" t="s">
        <v>752</v>
      </c>
      <c r="D256" s="10" t="s">
        <v>753</v>
      </c>
      <c r="E256" s="8">
        <v>1000.0</v>
      </c>
      <c r="F256" s="15">
        <v>0.0</v>
      </c>
      <c r="G256" s="13">
        <f>F256*256</f>
        <v>0</v>
      </c>
      <c r="H256" s="18" t="s">
        <v>15</v>
      </c>
    </row>
    <row r="257" spans="1:8" outlineLevel="1">
      <c r="A257" s="18">
        <v>250</v>
      </c>
      <c r="B257" s="9" t="s">
        <v>754</v>
      </c>
      <c r="C257" s="10" t="s">
        <v>755</v>
      </c>
      <c r="D257" s="10" t="s">
        <v>756</v>
      </c>
      <c r="E257" s="8">
        <v>1000.0</v>
      </c>
      <c r="F257" s="15">
        <v>0.0</v>
      </c>
      <c r="G257" s="13">
        <f>F257*257</f>
        <v>0</v>
      </c>
      <c r="H257" s="18" t="s">
        <v>15</v>
      </c>
    </row>
    <row r="258" spans="1:8" outlineLevel="1">
      <c r="A258" s="18">
        <v>251</v>
      </c>
      <c r="B258" s="9" t="s">
        <v>757</v>
      </c>
      <c r="C258" s="10" t="s">
        <v>758</v>
      </c>
      <c r="D258" s="10" t="s">
        <v>759</v>
      </c>
      <c r="E258" s="8">
        <v>1000.0</v>
      </c>
      <c r="F258" s="15">
        <v>0.0</v>
      </c>
      <c r="G258" s="13">
        <f>F258*258</f>
        <v>0</v>
      </c>
      <c r="H258" s="18" t="s">
        <v>15</v>
      </c>
    </row>
    <row r="259" spans="1:8" outlineLevel="1">
      <c r="A259" s="18">
        <v>252</v>
      </c>
      <c r="B259" s="9" t="s">
        <v>760</v>
      </c>
      <c r="C259" s="10" t="s">
        <v>761</v>
      </c>
      <c r="D259" s="10" t="s">
        <v>762</v>
      </c>
      <c r="E259" s="8">
        <v>1000.0</v>
      </c>
      <c r="F259" s="15">
        <v>0.0</v>
      </c>
      <c r="G259" s="13">
        <f>F259*259</f>
        <v>0</v>
      </c>
      <c r="H259" s="18" t="s">
        <v>15</v>
      </c>
    </row>
    <row r="260" spans="1:8" outlineLevel="1">
      <c r="A260" s="18">
        <v>253</v>
      </c>
      <c r="B260" s="9" t="s">
        <v>763</v>
      </c>
      <c r="C260" s="10" t="s">
        <v>764</v>
      </c>
      <c r="D260" s="10" t="s">
        <v>765</v>
      </c>
      <c r="E260" s="8">
        <v>1000.0</v>
      </c>
      <c r="F260" s="15">
        <v>0.0</v>
      </c>
      <c r="G260" s="13">
        <f>F260*260</f>
        <v>0</v>
      </c>
      <c r="H260" s="18" t="s">
        <v>15</v>
      </c>
    </row>
    <row r="261" spans="1:8" outlineLevel="1">
      <c r="A261" s="18">
        <v>254</v>
      </c>
      <c r="B261" s="9" t="s">
        <v>766</v>
      </c>
      <c r="C261" s="10" t="s">
        <v>767</v>
      </c>
      <c r="D261" s="10" t="s">
        <v>768</v>
      </c>
      <c r="E261" s="8">
        <v>1000.0</v>
      </c>
      <c r="F261" s="15">
        <v>509893.0</v>
      </c>
      <c r="G261" s="13">
        <f>F261*261</f>
        <v>133082073</v>
      </c>
      <c r="H261" s="18" t="s">
        <v>15</v>
      </c>
    </row>
    <row r="262" spans="1:8" outlineLevel="1">
      <c r="A262" s="18">
        <v>255</v>
      </c>
      <c r="B262" s="9" t="s">
        <v>769</v>
      </c>
      <c r="C262" s="10" t="s">
        <v>770</v>
      </c>
      <c r="D262" s="10" t="s">
        <v>771</v>
      </c>
      <c r="E262" s="8">
        <v>1000.0</v>
      </c>
      <c r="F262" s="15">
        <v>0.0</v>
      </c>
      <c r="G262" s="13">
        <f>F262*262</f>
        <v>0</v>
      </c>
      <c r="H262" s="18" t="s">
        <v>15</v>
      </c>
    </row>
    <row r="263" spans="1:8" outlineLevel="1">
      <c r="A263" s="18">
        <v>256</v>
      </c>
      <c r="B263" s="9" t="s">
        <v>772</v>
      </c>
      <c r="C263" s="10" t="s">
        <v>773</v>
      </c>
      <c r="D263" s="10" t="s">
        <v>774</v>
      </c>
      <c r="E263" s="8">
        <v>1000.0</v>
      </c>
      <c r="F263" s="15">
        <v>0.0</v>
      </c>
      <c r="G263" s="13">
        <f>F263*263</f>
        <v>0</v>
      </c>
      <c r="H263" s="18" t="s">
        <v>15</v>
      </c>
    </row>
    <row r="264" spans="1:8" outlineLevel="1">
      <c r="A264" s="18">
        <v>257</v>
      </c>
      <c r="B264" s="9" t="s">
        <v>775</v>
      </c>
      <c r="C264" s="10" t="s">
        <v>776</v>
      </c>
      <c r="D264" s="10" t="s">
        <v>777</v>
      </c>
      <c r="E264" s="8">
        <v>1000.0</v>
      </c>
      <c r="F264" s="15">
        <v>0.0</v>
      </c>
      <c r="G264" s="13">
        <f>F264*264</f>
        <v>0</v>
      </c>
      <c r="H264" s="18" t="s">
        <v>15</v>
      </c>
    </row>
    <row r="265" spans="1:8" outlineLevel="1">
      <c r="A265" s="18">
        <v>258</v>
      </c>
      <c r="B265" s="9" t="s">
        <v>778</v>
      </c>
      <c r="C265" s="10" t="s">
        <v>779</v>
      </c>
      <c r="D265" s="10" t="s">
        <v>780</v>
      </c>
      <c r="E265" s="8">
        <v>1000.0</v>
      </c>
      <c r="F265" s="15">
        <v>0.0</v>
      </c>
      <c r="G265" s="13">
        <f>F265*265</f>
        <v>0</v>
      </c>
      <c r="H265" s="18" t="s">
        <v>15</v>
      </c>
    </row>
    <row r="266" spans="1:8" outlineLevel="1">
      <c r="A266" s="18">
        <v>259</v>
      </c>
      <c r="B266" s="9" t="s">
        <v>781</v>
      </c>
      <c r="C266" s="10" t="s">
        <v>782</v>
      </c>
      <c r="D266" s="10" t="s">
        <v>783</v>
      </c>
      <c r="E266" s="8">
        <v>1000.0</v>
      </c>
      <c r="F266" s="15">
        <v>431363.0</v>
      </c>
      <c r="G266" s="13">
        <f>F266*266</f>
        <v>114742558</v>
      </c>
      <c r="H266" s="18" t="s">
        <v>15</v>
      </c>
    </row>
    <row r="267" spans="1:8" outlineLevel="1">
      <c r="A267" s="18">
        <v>260</v>
      </c>
      <c r="B267" s="9" t="s">
        <v>784</v>
      </c>
      <c r="C267" s="10" t="s">
        <v>785</v>
      </c>
      <c r="D267" s="10" t="s">
        <v>786</v>
      </c>
      <c r="E267" s="8">
        <v>1000.0</v>
      </c>
      <c r="F267" s="15">
        <v>307268.0</v>
      </c>
      <c r="G267" s="13">
        <f>F267*267</f>
        <v>82040556</v>
      </c>
      <c r="H267" s="18" t="s">
        <v>15</v>
      </c>
    </row>
    <row r="268" spans="1:8" outlineLevel="1">
      <c r="A268" s="18">
        <v>261</v>
      </c>
      <c r="B268" s="9" t="s">
        <v>787</v>
      </c>
      <c r="C268" s="10" t="s">
        <v>788</v>
      </c>
      <c r="D268" s="10" t="s">
        <v>789</v>
      </c>
      <c r="E268" s="8">
        <v>1000.0</v>
      </c>
      <c r="F268" s="15">
        <v>220887.0</v>
      </c>
      <c r="G268" s="13">
        <f>F268*268</f>
        <v>59197716</v>
      </c>
      <c r="H268" s="18" t="s">
        <v>15</v>
      </c>
    </row>
    <row r="269" spans="1:8" outlineLevel="1">
      <c r="A269" s="18">
        <v>262</v>
      </c>
      <c r="B269" s="9" t="s">
        <v>790</v>
      </c>
      <c r="C269" s="10" t="s">
        <v>791</v>
      </c>
      <c r="D269" s="10" t="s">
        <v>792</v>
      </c>
      <c r="E269" s="8">
        <v>1000.0</v>
      </c>
      <c r="F269" s="15">
        <v>575993.0</v>
      </c>
      <c r="G269" s="13">
        <f>F269*269</f>
        <v>154942117</v>
      </c>
      <c r="H269" s="18" t="s">
        <v>15</v>
      </c>
    </row>
    <row r="270" spans="1:8" outlineLevel="1">
      <c r="A270" s="18">
        <v>263</v>
      </c>
      <c r="B270" s="9" t="s">
        <v>793</v>
      </c>
      <c r="C270" s="10" t="s">
        <v>794</v>
      </c>
      <c r="D270" s="10" t="s">
        <v>795</v>
      </c>
      <c r="E270" s="8">
        <v>1000.0</v>
      </c>
      <c r="F270" s="15">
        <v>707242.0</v>
      </c>
      <c r="G270" s="13">
        <f>F270*270</f>
        <v>190955340</v>
      </c>
      <c r="H270" s="18" t="s">
        <v>15</v>
      </c>
    </row>
    <row r="271" spans="1:8" outlineLevel="1">
      <c r="A271" s="18">
        <v>264</v>
      </c>
      <c r="B271" s="9" t="s">
        <v>796</v>
      </c>
      <c r="C271" s="10" t="s">
        <v>797</v>
      </c>
      <c r="D271" s="10" t="s">
        <v>798</v>
      </c>
      <c r="E271" s="8">
        <v>1000.0</v>
      </c>
      <c r="F271" s="15">
        <v>0.0</v>
      </c>
      <c r="G271" s="13">
        <f>F271*271</f>
        <v>0</v>
      </c>
      <c r="H271" s="18" t="s">
        <v>15</v>
      </c>
    </row>
    <row r="272" spans="1:8" outlineLevel="1">
      <c r="A272" s="18">
        <v>265</v>
      </c>
      <c r="B272" s="9" t="s">
        <v>796</v>
      </c>
      <c r="C272" s="10" t="s">
        <v>799</v>
      </c>
      <c r="D272" s="10" t="s">
        <v>800</v>
      </c>
      <c r="E272" s="8">
        <v>1000.0</v>
      </c>
      <c r="F272" s="15">
        <v>344207.0</v>
      </c>
      <c r="G272" s="13">
        <f>F272*272</f>
        <v>93624304</v>
      </c>
      <c r="H272" s="18" t="s">
        <v>15</v>
      </c>
    </row>
    <row r="273" spans="1:8" outlineLevel="1">
      <c r="A273" s="18">
        <v>266</v>
      </c>
      <c r="B273" s="9" t="s">
        <v>801</v>
      </c>
      <c r="C273" s="10" t="s">
        <v>802</v>
      </c>
      <c r="D273" s="10" t="s">
        <v>803</v>
      </c>
      <c r="E273" s="8">
        <v>1000.0</v>
      </c>
      <c r="F273" s="15">
        <v>351315.0</v>
      </c>
      <c r="G273" s="13">
        <f>F273*273</f>
        <v>95908995</v>
      </c>
      <c r="H273" s="18" t="s">
        <v>15</v>
      </c>
    </row>
    <row r="274" spans="1:8" outlineLevel="1">
      <c r="A274" s="18">
        <v>267</v>
      </c>
      <c r="B274" s="9" t="s">
        <v>804</v>
      </c>
      <c r="C274" s="10" t="s">
        <v>805</v>
      </c>
      <c r="D274" s="10" t="s">
        <v>806</v>
      </c>
      <c r="E274" s="8">
        <v>1000.0</v>
      </c>
      <c r="F274" s="15">
        <v>350782.0</v>
      </c>
      <c r="G274" s="13">
        <f>F274*274</f>
        <v>96114268</v>
      </c>
      <c r="H274" s="18" t="s">
        <v>15</v>
      </c>
    </row>
    <row r="275" spans="1:8" outlineLevel="1">
      <c r="A275" s="18">
        <v>268</v>
      </c>
      <c r="B275" s="9" t="s">
        <v>807</v>
      </c>
      <c r="C275" s="10" t="s">
        <v>808</v>
      </c>
      <c r="D275" s="10" t="s">
        <v>809</v>
      </c>
      <c r="E275" s="8">
        <v>1000.0</v>
      </c>
      <c r="F275" s="15">
        <v>412107.0</v>
      </c>
      <c r="G275" s="13">
        <f>F275*275</f>
        <v>113329425</v>
      </c>
      <c r="H275" s="18" t="s">
        <v>15</v>
      </c>
    </row>
    <row r="276" spans="1:8" outlineLevel="1">
      <c r="A276" s="18">
        <v>269</v>
      </c>
      <c r="B276" s="9" t="s">
        <v>810</v>
      </c>
      <c r="C276" s="10" t="s">
        <v>811</v>
      </c>
      <c r="D276" s="10" t="s">
        <v>812</v>
      </c>
      <c r="E276" s="8">
        <v>1000.0</v>
      </c>
      <c r="F276" s="15">
        <v>404064.0</v>
      </c>
      <c r="G276" s="13">
        <f>F276*276</f>
        <v>111521664</v>
      </c>
      <c r="H276" s="18" t="s">
        <v>15</v>
      </c>
    </row>
    <row r="277" spans="1:8" outlineLevel="1">
      <c r="A277" s="18">
        <v>270</v>
      </c>
      <c r="B277" s="9" t="s">
        <v>813</v>
      </c>
      <c r="C277" s="10" t="s">
        <v>814</v>
      </c>
      <c r="D277" s="10" t="s">
        <v>815</v>
      </c>
      <c r="E277" s="8">
        <v>1000.0</v>
      </c>
      <c r="F277" s="15">
        <v>466103.0</v>
      </c>
      <c r="G277" s="13">
        <f>F277*277</f>
        <v>129110531</v>
      </c>
      <c r="H277" s="18" t="s">
        <v>15</v>
      </c>
    </row>
    <row r="278" spans="1:8" outlineLevel="1">
      <c r="A278" s="18">
        <v>271</v>
      </c>
      <c r="B278" s="9" t="s">
        <v>816</v>
      </c>
      <c r="C278" s="10" t="s">
        <v>817</v>
      </c>
      <c r="D278" s="10" t="s">
        <v>818</v>
      </c>
      <c r="E278" s="8">
        <v>1000.0</v>
      </c>
      <c r="F278" s="15">
        <v>426380.0</v>
      </c>
      <c r="G278" s="13">
        <f>F278*278</f>
        <v>118533640</v>
      </c>
      <c r="H278" s="18" t="s">
        <v>15</v>
      </c>
    </row>
    <row r="279" spans="1:8" outlineLevel="1">
      <c r="A279" s="18">
        <v>272</v>
      </c>
      <c r="B279" s="9" t="s">
        <v>819</v>
      </c>
      <c r="C279" s="10" t="s">
        <v>820</v>
      </c>
      <c r="D279" s="10" t="s">
        <v>821</v>
      </c>
      <c r="E279" s="8">
        <v>1000.0</v>
      </c>
      <c r="F279" s="15">
        <v>170380.0</v>
      </c>
      <c r="G279" s="13">
        <f>F279*279</f>
        <v>47536020</v>
      </c>
      <c r="H279" s="18" t="s">
        <v>15</v>
      </c>
    </row>
    <row r="280" spans="1:8" outlineLevel="1">
      <c r="A280" s="18">
        <v>273</v>
      </c>
      <c r="B280" s="9" t="s">
        <v>822</v>
      </c>
      <c r="C280" s="10" t="s">
        <v>823</v>
      </c>
      <c r="D280" s="10" t="s">
        <v>824</v>
      </c>
      <c r="E280" s="8">
        <v>1000.0</v>
      </c>
      <c r="F280" s="15">
        <v>191033.0</v>
      </c>
      <c r="G280" s="13">
        <f>F280*280</f>
        <v>53489240</v>
      </c>
      <c r="H280" s="18" t="s">
        <v>15</v>
      </c>
    </row>
    <row r="281" spans="1:8" outlineLevel="1">
      <c r="A281" s="18">
        <v>274</v>
      </c>
      <c r="B281" s="9" t="s">
        <v>825</v>
      </c>
      <c r="C281" s="10" t="s">
        <v>826</v>
      </c>
      <c r="D281" s="10" t="s">
        <v>827</v>
      </c>
      <c r="E281" s="8">
        <v>1000.0</v>
      </c>
      <c r="F281" s="15">
        <v>397907.0</v>
      </c>
      <c r="G281" s="13">
        <f>F281*281</f>
        <v>111811867</v>
      </c>
      <c r="H281" s="18" t="s">
        <v>15</v>
      </c>
    </row>
    <row r="282" spans="1:8" outlineLevel="1">
      <c r="A282" s="18">
        <v>275</v>
      </c>
      <c r="B282" s="9" t="s">
        <v>828</v>
      </c>
      <c r="C282" s="10" t="s">
        <v>829</v>
      </c>
      <c r="D282" s="10" t="s">
        <v>830</v>
      </c>
      <c r="E282" s="8">
        <v>1000.0</v>
      </c>
      <c r="F282" s="15">
        <v>209494.0</v>
      </c>
      <c r="G282" s="13">
        <f>F282*282</f>
        <v>59077308</v>
      </c>
      <c r="H282" s="18" t="s">
        <v>15</v>
      </c>
    </row>
    <row r="283" spans="1:8" outlineLevel="1">
      <c r="A283" s="18">
        <v>276</v>
      </c>
      <c r="B283" s="9" t="s">
        <v>831</v>
      </c>
      <c r="C283" s="10" t="s">
        <v>832</v>
      </c>
      <c r="D283" s="10" t="s">
        <v>833</v>
      </c>
      <c r="E283" s="8">
        <v>1000.0</v>
      </c>
      <c r="F283" s="15">
        <v>0.0</v>
      </c>
      <c r="G283" s="13">
        <f>F283*283</f>
        <v>0</v>
      </c>
      <c r="H283" s="18" t="s">
        <v>15</v>
      </c>
    </row>
    <row r="284" spans="1:8" outlineLevel="1">
      <c r="A284" s="18">
        <v>277</v>
      </c>
      <c r="B284" s="9" t="s">
        <v>834</v>
      </c>
      <c r="C284" s="10" t="s">
        <v>835</v>
      </c>
      <c r="D284" s="10" t="s">
        <v>836</v>
      </c>
      <c r="E284" s="8">
        <v>1000.0</v>
      </c>
      <c r="F284" s="15">
        <v>0.0</v>
      </c>
      <c r="G284" s="13">
        <f>F284*284</f>
        <v>0</v>
      </c>
      <c r="H284" s="18" t="s">
        <v>15</v>
      </c>
    </row>
    <row r="285" spans="1:8" outlineLevel="1">
      <c r="A285" s="18">
        <v>278</v>
      </c>
      <c r="B285" s="9" t="s">
        <v>837</v>
      </c>
      <c r="C285" s="10" t="s">
        <v>838</v>
      </c>
      <c r="D285" s="10" t="s">
        <v>839</v>
      </c>
      <c r="E285" s="8">
        <v>1000.0</v>
      </c>
      <c r="F285" s="15">
        <v>0.0</v>
      </c>
      <c r="G285" s="13">
        <f>F285*285</f>
        <v>0</v>
      </c>
      <c r="H285" s="18" t="s">
        <v>15</v>
      </c>
    </row>
    <row r="286" spans="1:8" outlineLevel="1">
      <c r="A286" s="18">
        <v>279</v>
      </c>
      <c r="B286" s="9" t="s">
        <v>840</v>
      </c>
      <c r="C286" s="10" t="s">
        <v>841</v>
      </c>
      <c r="D286" s="10" t="s">
        <v>842</v>
      </c>
      <c r="E286" s="8">
        <v>1000.0</v>
      </c>
      <c r="F286" s="15">
        <v>0.0</v>
      </c>
      <c r="G286" s="13">
        <f>F286*286</f>
        <v>0</v>
      </c>
      <c r="H286" s="18" t="s">
        <v>15</v>
      </c>
    </row>
    <row r="287" spans="1:8" outlineLevel="1">
      <c r="A287" s="18">
        <v>280</v>
      </c>
      <c r="B287" s="9" t="s">
        <v>843</v>
      </c>
      <c r="C287" s="10" t="s">
        <v>844</v>
      </c>
      <c r="D287" s="10" t="s">
        <v>845</v>
      </c>
      <c r="E287" s="8">
        <v>1000.0</v>
      </c>
      <c r="F287" s="15">
        <v>0.0</v>
      </c>
      <c r="G287" s="13">
        <f>F287*287</f>
        <v>0</v>
      </c>
      <c r="H287" s="18" t="s">
        <v>15</v>
      </c>
    </row>
    <row r="288" spans="1:8" outlineLevel="1">
      <c r="A288" s="18">
        <v>281</v>
      </c>
      <c r="B288" s="9" t="s">
        <v>846</v>
      </c>
      <c r="C288" s="10" t="s">
        <v>847</v>
      </c>
      <c r="D288" s="10" t="s">
        <v>848</v>
      </c>
      <c r="E288" s="8">
        <v>1000.0</v>
      </c>
      <c r="F288" s="15">
        <v>0.0</v>
      </c>
      <c r="G288" s="13">
        <f>F288*288</f>
        <v>0</v>
      </c>
      <c r="H288" s="18" t="s">
        <v>15</v>
      </c>
    </row>
    <row r="289" spans="1:8" outlineLevel="1">
      <c r="A289" s="18">
        <v>282</v>
      </c>
      <c r="B289" s="9" t="s">
        <v>849</v>
      </c>
      <c r="C289" s="10" t="s">
        <v>850</v>
      </c>
      <c r="D289" s="10" t="s">
        <v>851</v>
      </c>
      <c r="E289" s="8">
        <v>1000.0</v>
      </c>
      <c r="F289" s="15">
        <v>0.0</v>
      </c>
      <c r="G289" s="13">
        <f>F289*289</f>
        <v>0</v>
      </c>
      <c r="H289" s="18" t="s">
        <v>15</v>
      </c>
    </row>
    <row r="290" spans="1:8" outlineLevel="1">
      <c r="A290" s="18">
        <v>283</v>
      </c>
      <c r="B290" s="9" t="s">
        <v>852</v>
      </c>
      <c r="C290" s="10" t="s">
        <v>853</v>
      </c>
      <c r="D290" s="10" t="s">
        <v>854</v>
      </c>
      <c r="E290" s="8">
        <v>1000.0</v>
      </c>
      <c r="F290" s="15">
        <v>0.0</v>
      </c>
      <c r="G290" s="13">
        <f>F290*290</f>
        <v>0</v>
      </c>
      <c r="H290" s="18" t="s">
        <v>15</v>
      </c>
    </row>
    <row r="291" spans="1:8" outlineLevel="1">
      <c r="A291" s="18">
        <v>284</v>
      </c>
      <c r="B291" s="9" t="s">
        <v>855</v>
      </c>
      <c r="C291" s="10" t="s">
        <v>856</v>
      </c>
      <c r="D291" s="10" t="s">
        <v>857</v>
      </c>
      <c r="E291" s="8">
        <v>1000.0</v>
      </c>
      <c r="F291" s="15">
        <v>0.0</v>
      </c>
      <c r="G291" s="13">
        <f>F291*291</f>
        <v>0</v>
      </c>
      <c r="H291" s="18" t="s">
        <v>15</v>
      </c>
    </row>
    <row r="292" spans="1:8" outlineLevel="1">
      <c r="A292" s="18">
        <v>285</v>
      </c>
      <c r="B292" s="9" t="s">
        <v>858</v>
      </c>
      <c r="C292" s="10" t="s">
        <v>859</v>
      </c>
      <c r="D292" s="10" t="s">
        <v>860</v>
      </c>
      <c r="E292" s="8">
        <v>1000.0</v>
      </c>
      <c r="F292" s="15">
        <v>0.0</v>
      </c>
      <c r="G292" s="13">
        <f>F292*292</f>
        <v>0</v>
      </c>
      <c r="H292" s="18" t="s">
        <v>15</v>
      </c>
    </row>
    <row r="293" spans="1:8" outlineLevel="1">
      <c r="A293" s="18">
        <v>286</v>
      </c>
      <c r="B293" s="9" t="s">
        <v>861</v>
      </c>
      <c r="C293" s="10" t="s">
        <v>862</v>
      </c>
      <c r="D293" s="10" t="s">
        <v>863</v>
      </c>
      <c r="E293" s="8">
        <v>1000.0</v>
      </c>
      <c r="F293" s="15">
        <v>0.0</v>
      </c>
      <c r="G293" s="13">
        <f>F293*293</f>
        <v>0</v>
      </c>
      <c r="H293" s="18" t="s">
        <v>15</v>
      </c>
    </row>
    <row r="294" spans="1:8" outlineLevel="1">
      <c r="A294" s="18">
        <v>287</v>
      </c>
      <c r="B294" s="9" t="s">
        <v>864</v>
      </c>
      <c r="C294" s="10" t="s">
        <v>865</v>
      </c>
      <c r="D294" s="10" t="s">
        <v>866</v>
      </c>
      <c r="E294" s="8">
        <v>1000.0</v>
      </c>
      <c r="F294" s="15">
        <v>0.0</v>
      </c>
      <c r="G294" s="13">
        <f>F294*294</f>
        <v>0</v>
      </c>
      <c r="H294" s="18" t="s">
        <v>15</v>
      </c>
    </row>
    <row r="295" spans="1:8" outlineLevel="1">
      <c r="A295" s="18">
        <v>288</v>
      </c>
      <c r="B295" s="9" t="s">
        <v>867</v>
      </c>
      <c r="C295" s="10" t="s">
        <v>868</v>
      </c>
      <c r="D295" s="10" t="s">
        <v>869</v>
      </c>
      <c r="E295" s="8">
        <v>1000.0</v>
      </c>
      <c r="F295" s="15">
        <v>0.0</v>
      </c>
      <c r="G295" s="13">
        <f>F295*295</f>
        <v>0</v>
      </c>
      <c r="H295" s="18" t="s">
        <v>15</v>
      </c>
    </row>
    <row r="296" spans="1:8" outlineLevel="1">
      <c r="A296" s="18">
        <v>289</v>
      </c>
      <c r="B296" s="9" t="s">
        <v>870</v>
      </c>
      <c r="C296" s="10" t="s">
        <v>871</v>
      </c>
      <c r="D296" s="10" t="s">
        <v>872</v>
      </c>
      <c r="E296" s="8">
        <v>1000.0</v>
      </c>
      <c r="F296" s="15">
        <v>0.0</v>
      </c>
      <c r="G296" s="13">
        <f>F296*296</f>
        <v>0</v>
      </c>
      <c r="H296" s="18" t="s">
        <v>15</v>
      </c>
    </row>
    <row r="297" spans="1:8" outlineLevel="1">
      <c r="A297" s="18">
        <v>290</v>
      </c>
      <c r="B297" s="9" t="s">
        <v>873</v>
      </c>
      <c r="C297" s="10" t="s">
        <v>874</v>
      </c>
      <c r="D297" s="10" t="s">
        <v>875</v>
      </c>
      <c r="E297" s="8">
        <v>1000.0</v>
      </c>
      <c r="F297" s="15">
        <v>0.0</v>
      </c>
      <c r="G297" s="13">
        <f>F297*297</f>
        <v>0</v>
      </c>
      <c r="H297" s="18" t="s">
        <v>15</v>
      </c>
    </row>
    <row r="298" spans="1:8" outlineLevel="1">
      <c r="A298" s="18">
        <v>291</v>
      </c>
      <c r="B298" s="9" t="s">
        <v>876</v>
      </c>
      <c r="C298" s="10" t="s">
        <v>877</v>
      </c>
      <c r="D298" s="10" t="s">
        <v>878</v>
      </c>
      <c r="E298" s="8">
        <v>1000.0</v>
      </c>
      <c r="F298" s="15">
        <v>0.0</v>
      </c>
      <c r="G298" s="13">
        <f>F298*298</f>
        <v>0</v>
      </c>
      <c r="H298" s="18" t="s">
        <v>15</v>
      </c>
    </row>
    <row r="299" spans="1:8" outlineLevel="1">
      <c r="A299" s="18">
        <v>292</v>
      </c>
      <c r="B299" s="9" t="s">
        <v>879</v>
      </c>
      <c r="C299" s="10" t="s">
        <v>880</v>
      </c>
      <c r="D299" s="10" t="s">
        <v>881</v>
      </c>
      <c r="E299" s="8">
        <v>1000.0</v>
      </c>
      <c r="F299" s="15">
        <v>0.0</v>
      </c>
      <c r="G299" s="13">
        <f>F299*299</f>
        <v>0</v>
      </c>
      <c r="H299" s="18" t="s">
        <v>15</v>
      </c>
    </row>
    <row r="300" spans="1:8" outlineLevel="1">
      <c r="A300" s="18">
        <v>293</v>
      </c>
      <c r="B300" s="9" t="s">
        <v>882</v>
      </c>
      <c r="C300" s="10" t="s">
        <v>883</v>
      </c>
      <c r="D300" s="10" t="s">
        <v>884</v>
      </c>
      <c r="E300" s="8">
        <v>1000.0</v>
      </c>
      <c r="F300" s="15">
        <v>0.0</v>
      </c>
      <c r="G300" s="13">
        <f>F300*300</f>
        <v>0</v>
      </c>
      <c r="H300" s="18" t="s">
        <v>15</v>
      </c>
    </row>
    <row r="301" spans="1:8" outlineLevel="1">
      <c r="A301" s="18">
        <v>294</v>
      </c>
      <c r="B301" s="9" t="s">
        <v>885</v>
      </c>
      <c r="C301" s="10" t="s">
        <v>886</v>
      </c>
      <c r="D301" s="10" t="s">
        <v>887</v>
      </c>
      <c r="E301" s="8">
        <v>1000.0</v>
      </c>
      <c r="F301" s="15">
        <v>0.0</v>
      </c>
      <c r="G301" s="13">
        <f>F301*301</f>
        <v>0</v>
      </c>
      <c r="H301" s="18" t="s">
        <v>15</v>
      </c>
    </row>
    <row r="302" spans="1:8" outlineLevel="1">
      <c r="A302" s="18">
        <v>295</v>
      </c>
      <c r="B302" s="9" t="s">
        <v>888</v>
      </c>
      <c r="C302" s="10" t="s">
        <v>889</v>
      </c>
      <c r="D302" s="10" t="s">
        <v>890</v>
      </c>
      <c r="E302" s="8">
        <v>1000.0</v>
      </c>
      <c r="F302" s="15">
        <v>0.0</v>
      </c>
      <c r="G302" s="13">
        <f>F302*302</f>
        <v>0</v>
      </c>
      <c r="H302" s="18" t="s">
        <v>15</v>
      </c>
    </row>
    <row r="303" spans="1:8" outlineLevel="1">
      <c r="A303" s="18">
        <v>296</v>
      </c>
      <c r="B303" s="9" t="s">
        <v>891</v>
      </c>
      <c r="C303" s="10" t="s">
        <v>892</v>
      </c>
      <c r="D303" s="10" t="s">
        <v>893</v>
      </c>
      <c r="E303" s="8">
        <v>1000.0</v>
      </c>
      <c r="F303" s="15">
        <v>0.0</v>
      </c>
      <c r="G303" s="13">
        <f>F303*303</f>
        <v>0</v>
      </c>
      <c r="H303" s="18" t="s">
        <v>15</v>
      </c>
    </row>
    <row r="304" spans="1:8" outlineLevel="1">
      <c r="A304" s="18">
        <v>297</v>
      </c>
      <c r="B304" s="9" t="s">
        <v>894</v>
      </c>
      <c r="C304" s="10" t="s">
        <v>895</v>
      </c>
      <c r="D304" s="10" t="s">
        <v>896</v>
      </c>
      <c r="E304" s="8">
        <v>1000.0</v>
      </c>
      <c r="F304" s="15">
        <v>0.0</v>
      </c>
      <c r="G304" s="13">
        <f>F304*304</f>
        <v>0</v>
      </c>
      <c r="H304" s="18" t="s">
        <v>15</v>
      </c>
    </row>
    <row r="305" spans="1:8" outlineLevel="1">
      <c r="A305" s="18">
        <v>298</v>
      </c>
      <c r="B305" s="9" t="s">
        <v>897</v>
      </c>
      <c r="C305" s="10" t="s">
        <v>898</v>
      </c>
      <c r="D305" s="10" t="s">
        <v>899</v>
      </c>
      <c r="E305" s="8">
        <v>1000.0</v>
      </c>
      <c r="F305" s="15">
        <v>0.0</v>
      </c>
      <c r="G305" s="13">
        <f>F305*305</f>
        <v>0</v>
      </c>
      <c r="H305" s="18" t="s">
        <v>15</v>
      </c>
    </row>
    <row r="306" spans="1:8" outlineLevel="1">
      <c r="A306" s="18">
        <v>299</v>
      </c>
      <c r="B306" s="9" t="s">
        <v>900</v>
      </c>
      <c r="C306" s="10" t="s">
        <v>901</v>
      </c>
      <c r="D306" s="10" t="s">
        <v>902</v>
      </c>
      <c r="E306" s="8">
        <v>1000.0</v>
      </c>
      <c r="F306" s="15">
        <v>0.0</v>
      </c>
      <c r="G306" s="13">
        <f>F306*306</f>
        <v>0</v>
      </c>
      <c r="H306" s="18" t="s">
        <v>15</v>
      </c>
    </row>
    <row r="307" spans="1:8" outlineLevel="1">
      <c r="A307" s="18">
        <v>300</v>
      </c>
      <c r="B307" s="9" t="s">
        <v>903</v>
      </c>
      <c r="C307" s="10" t="s">
        <v>904</v>
      </c>
      <c r="D307" s="10" t="s">
        <v>905</v>
      </c>
      <c r="E307" s="8">
        <v>1000.0</v>
      </c>
      <c r="F307" s="15">
        <v>0.0</v>
      </c>
      <c r="G307" s="13">
        <f>F307*307</f>
        <v>0</v>
      </c>
      <c r="H307" s="18" t="s">
        <v>15</v>
      </c>
    </row>
    <row r="308" spans="1:8" outlineLevel="1">
      <c r="A308" s="18">
        <v>301</v>
      </c>
      <c r="B308" s="9" t="s">
        <v>906</v>
      </c>
      <c r="C308" s="10" t="s">
        <v>907</v>
      </c>
      <c r="D308" s="10" t="s">
        <v>908</v>
      </c>
      <c r="E308" s="8">
        <v>1000.0</v>
      </c>
      <c r="F308" s="15">
        <v>0.0</v>
      </c>
      <c r="G308" s="13">
        <f>F308*308</f>
        <v>0</v>
      </c>
      <c r="H308" s="18" t="s">
        <v>15</v>
      </c>
    </row>
    <row r="309" spans="1:8" outlineLevel="1">
      <c r="A309" s="18">
        <v>302</v>
      </c>
      <c r="B309" s="9" t="s">
        <v>909</v>
      </c>
      <c r="C309" s="10" t="s">
        <v>910</v>
      </c>
      <c r="D309" s="10" t="s">
        <v>911</v>
      </c>
      <c r="E309" s="8">
        <v>1000.0</v>
      </c>
      <c r="F309" s="15">
        <v>0.0</v>
      </c>
      <c r="G309" s="13">
        <f>F309*309</f>
        <v>0</v>
      </c>
      <c r="H309" s="18" t="s">
        <v>15</v>
      </c>
    </row>
    <row r="310" spans="1:8" outlineLevel="1">
      <c r="A310" s="18">
        <v>303</v>
      </c>
      <c r="B310" s="9" t="s">
        <v>912</v>
      </c>
      <c r="C310" s="10" t="s">
        <v>913</v>
      </c>
      <c r="D310" s="10" t="s">
        <v>914</v>
      </c>
      <c r="E310" s="8">
        <v>1000.0</v>
      </c>
      <c r="F310" s="15">
        <v>0.0</v>
      </c>
      <c r="G310" s="13">
        <f>F310*310</f>
        <v>0</v>
      </c>
      <c r="H310" s="18" t="s">
        <v>15</v>
      </c>
    </row>
    <row r="311" spans="1:8" outlineLevel="1">
      <c r="A311" s="18">
        <v>304</v>
      </c>
      <c r="B311" s="9" t="s">
        <v>915</v>
      </c>
      <c r="C311" s="10" t="s">
        <v>916</v>
      </c>
      <c r="D311" s="10" t="s">
        <v>917</v>
      </c>
      <c r="E311" s="8">
        <v>1000.0</v>
      </c>
      <c r="F311" s="15">
        <v>0.0</v>
      </c>
      <c r="G311" s="13">
        <f>F311*311</f>
        <v>0</v>
      </c>
      <c r="H311" s="18" t="s">
        <v>15</v>
      </c>
    </row>
    <row r="312" spans="1:8" outlineLevel="1">
      <c r="A312" s="18">
        <v>305</v>
      </c>
      <c r="B312" s="9" t="s">
        <v>918</v>
      </c>
      <c r="C312" s="10" t="s">
        <v>919</v>
      </c>
      <c r="D312" s="10" t="s">
        <v>920</v>
      </c>
      <c r="E312" s="8">
        <v>1000.0</v>
      </c>
      <c r="F312" s="15">
        <v>1760311.0</v>
      </c>
      <c r="G312" s="13">
        <f>F312*312</f>
        <v>549217032</v>
      </c>
      <c r="H312" s="18" t="s">
        <v>15</v>
      </c>
    </row>
    <row r="313" spans="1:8" outlineLevel="1">
      <c r="A313" s="18">
        <v>306</v>
      </c>
      <c r="B313" s="9" t="s">
        <v>921</v>
      </c>
      <c r="C313" s="10" t="s">
        <v>919</v>
      </c>
      <c r="D313" s="10" t="s">
        <v>922</v>
      </c>
      <c r="E313" s="8">
        <v>1000.0</v>
      </c>
      <c r="F313" s="15">
        <v>0.0</v>
      </c>
      <c r="G313" s="13">
        <f>F313*313</f>
        <v>0</v>
      </c>
      <c r="H313" s="18" t="s">
        <v>15</v>
      </c>
    </row>
    <row r="314" spans="1:8" outlineLevel="1">
      <c r="A314" s="18">
        <v>307</v>
      </c>
      <c r="B314" s="9" t="s">
        <v>923</v>
      </c>
      <c r="C314" s="10" t="s">
        <v>924</v>
      </c>
      <c r="D314" s="10" t="s">
        <v>925</v>
      </c>
      <c r="E314" s="8">
        <v>1000.0</v>
      </c>
      <c r="F314" s="15">
        <v>5387508.0</v>
      </c>
      <c r="G314" s="13">
        <f>F314*314</f>
        <v>1691677512</v>
      </c>
      <c r="H314" s="18" t="s">
        <v>15</v>
      </c>
    </row>
    <row r="315" spans="1:8" outlineLevel="1">
      <c r="A315" s="18">
        <v>308</v>
      </c>
      <c r="B315" s="9" t="s">
        <v>926</v>
      </c>
      <c r="C315" s="10" t="s">
        <v>927</v>
      </c>
      <c r="D315" s="10" t="s">
        <v>928</v>
      </c>
      <c r="E315" s="8">
        <v>1000.0</v>
      </c>
      <c r="F315" s="15">
        <v>4067964.0</v>
      </c>
      <c r="G315" s="13">
        <f>F315*315</f>
        <v>1281408660</v>
      </c>
      <c r="H315" s="18" t="s">
        <v>15</v>
      </c>
    </row>
    <row r="316" spans="1:8" outlineLevel="1">
      <c r="A316" s="18">
        <v>309</v>
      </c>
      <c r="B316" s="9" t="s">
        <v>929</v>
      </c>
      <c r="C316" s="10" t="s">
        <v>930</v>
      </c>
      <c r="D316" s="10" t="s">
        <v>931</v>
      </c>
      <c r="E316" s="8">
        <v>1000.0</v>
      </c>
      <c r="F316" s="15">
        <v>0.0</v>
      </c>
      <c r="G316" s="13">
        <f>F316*316</f>
        <v>0</v>
      </c>
      <c r="H316" s="18" t="s">
        <v>15</v>
      </c>
    </row>
    <row r="317" spans="1:8" outlineLevel="1">
      <c r="A317" s="18">
        <v>310</v>
      </c>
      <c r="B317" s="9" t="s">
        <v>932</v>
      </c>
      <c r="C317" s="10" t="s">
        <v>933</v>
      </c>
      <c r="D317" s="10" t="s">
        <v>934</v>
      </c>
      <c r="E317" s="8">
        <v>1000.0</v>
      </c>
      <c r="F317" s="15">
        <v>0.0</v>
      </c>
      <c r="G317" s="13">
        <f>F317*317</f>
        <v>0</v>
      </c>
      <c r="H317" s="18" t="s">
        <v>15</v>
      </c>
    </row>
    <row r="318" spans="1:8" outlineLevel="1">
      <c r="A318" s="18">
        <v>311</v>
      </c>
      <c r="B318" s="9" t="s">
        <v>935</v>
      </c>
      <c r="C318" s="10" t="s">
        <v>936</v>
      </c>
      <c r="D318" s="10" t="s">
        <v>937</v>
      </c>
      <c r="E318" s="8">
        <v>1000.0</v>
      </c>
      <c r="F318" s="15">
        <v>0.0</v>
      </c>
      <c r="G318" s="13">
        <f>F318*318</f>
        <v>0</v>
      </c>
      <c r="H318" s="18" t="s">
        <v>15</v>
      </c>
    </row>
    <row r="319" spans="1:8" outlineLevel="1">
      <c r="A319" s="18">
        <v>312</v>
      </c>
      <c r="B319" s="9" t="s">
        <v>938</v>
      </c>
      <c r="C319" s="10" t="s">
        <v>939</v>
      </c>
      <c r="D319" s="10" t="s">
        <v>940</v>
      </c>
      <c r="E319" s="8">
        <v>1000.0</v>
      </c>
      <c r="F319" s="15">
        <v>0.0</v>
      </c>
      <c r="G319" s="13">
        <f>F319*319</f>
        <v>0</v>
      </c>
      <c r="H319" s="18" t="s">
        <v>15</v>
      </c>
    </row>
    <row r="320" spans="1:8" outlineLevel="1">
      <c r="A320" s="18">
        <v>313</v>
      </c>
      <c r="B320" s="9" t="s">
        <v>941</v>
      </c>
      <c r="C320" s="10" t="s">
        <v>942</v>
      </c>
      <c r="D320" s="10" t="s">
        <v>943</v>
      </c>
      <c r="E320" s="8">
        <v>1000.0</v>
      </c>
      <c r="F320" s="15">
        <v>0.0</v>
      </c>
      <c r="G320" s="13">
        <f>F320*320</f>
        <v>0</v>
      </c>
      <c r="H320" s="18" t="s">
        <v>15</v>
      </c>
    </row>
    <row r="321" spans="1:8" outlineLevel="1">
      <c r="A321" s="18">
        <v>314</v>
      </c>
      <c r="B321" s="9" t="s">
        <v>944</v>
      </c>
      <c r="C321" s="10" t="s">
        <v>945</v>
      </c>
      <c r="D321" s="10" t="s">
        <v>946</v>
      </c>
      <c r="E321" s="8">
        <v>1000.0</v>
      </c>
      <c r="F321" s="15">
        <v>0.0</v>
      </c>
      <c r="G321" s="13">
        <f>F321*321</f>
        <v>0</v>
      </c>
      <c r="H321" s="18" t="s">
        <v>15</v>
      </c>
    </row>
    <row r="322" spans="1:8" outlineLevel="1">
      <c r="A322" s="18">
        <v>315</v>
      </c>
      <c r="B322" s="9" t="s">
        <v>947</v>
      </c>
      <c r="C322" s="10" t="s">
        <v>948</v>
      </c>
      <c r="D322" s="10" t="s">
        <v>949</v>
      </c>
      <c r="E322" s="8">
        <v>1000.0</v>
      </c>
      <c r="F322" s="15">
        <v>0.0</v>
      </c>
      <c r="G322" s="13">
        <f>F322*322</f>
        <v>0</v>
      </c>
      <c r="H322" s="18" t="s">
        <v>15</v>
      </c>
    </row>
    <row r="323" spans="1:8" outlineLevel="1">
      <c r="A323" s="18">
        <v>316</v>
      </c>
      <c r="B323" s="9" t="s">
        <v>950</v>
      </c>
      <c r="C323" s="10" t="s">
        <v>951</v>
      </c>
      <c r="D323" s="10" t="s">
        <v>952</v>
      </c>
      <c r="E323" s="8">
        <v>1000.0</v>
      </c>
      <c r="F323" s="15">
        <v>0.0</v>
      </c>
      <c r="G323" s="13">
        <f>F323*323</f>
        <v>0</v>
      </c>
      <c r="H323" s="18" t="s">
        <v>15</v>
      </c>
    </row>
    <row r="324" spans="1:8" outlineLevel="1">
      <c r="A324" s="18">
        <v>317</v>
      </c>
      <c r="B324" s="9" t="s">
        <v>953</v>
      </c>
      <c r="C324" s="10" t="s">
        <v>954</v>
      </c>
      <c r="D324" s="10" t="s">
        <v>955</v>
      </c>
      <c r="E324" s="8">
        <v>1000.0</v>
      </c>
      <c r="F324" s="15">
        <v>0.0</v>
      </c>
      <c r="G324" s="13">
        <f>F324*324</f>
        <v>0</v>
      </c>
      <c r="H324" s="18" t="s">
        <v>15</v>
      </c>
    </row>
    <row r="325" spans="1:8" outlineLevel="1">
      <c r="A325" s="18">
        <v>318</v>
      </c>
      <c r="B325" s="9" t="s">
        <v>956</v>
      </c>
      <c r="C325" s="10" t="s">
        <v>957</v>
      </c>
      <c r="D325" s="10" t="s">
        <v>958</v>
      </c>
      <c r="E325" s="8">
        <v>1000.0</v>
      </c>
      <c r="F325" s="15">
        <v>0.0</v>
      </c>
      <c r="G325" s="13">
        <f>F325*325</f>
        <v>0</v>
      </c>
      <c r="H325" s="18" t="s">
        <v>15</v>
      </c>
    </row>
    <row r="326" spans="1:8" outlineLevel="1">
      <c r="A326" s="18">
        <v>319</v>
      </c>
      <c r="B326" s="9" t="s">
        <v>959</v>
      </c>
      <c r="C326" s="10" t="s">
        <v>960</v>
      </c>
      <c r="D326" s="10" t="s">
        <v>961</v>
      </c>
      <c r="E326" s="8">
        <v>1000.0</v>
      </c>
      <c r="F326" s="15">
        <v>0.0</v>
      </c>
      <c r="G326" s="13">
        <f>F326*326</f>
        <v>0</v>
      </c>
      <c r="H326" s="18" t="s">
        <v>15</v>
      </c>
    </row>
    <row r="327" spans="1:8" outlineLevel="1">
      <c r="A327" s="18">
        <v>320</v>
      </c>
      <c r="B327" s="9" t="s">
        <v>962</v>
      </c>
      <c r="C327" s="10" t="s">
        <v>963</v>
      </c>
      <c r="D327" s="10" t="s">
        <v>964</v>
      </c>
      <c r="E327" s="8">
        <v>1000.0</v>
      </c>
      <c r="F327" s="15">
        <v>0.0</v>
      </c>
      <c r="G327" s="13">
        <f>F327*327</f>
        <v>0</v>
      </c>
      <c r="H327" s="18" t="s">
        <v>15</v>
      </c>
    </row>
    <row r="328" spans="1:8" outlineLevel="1">
      <c r="A328" s="18">
        <v>321</v>
      </c>
      <c r="B328" s="9" t="s">
        <v>965</v>
      </c>
      <c r="C328" s="10" t="s">
        <v>966</v>
      </c>
      <c r="D328" s="10" t="s">
        <v>967</v>
      </c>
      <c r="E328" s="8">
        <v>1000.0</v>
      </c>
      <c r="F328" s="15">
        <v>0.0</v>
      </c>
      <c r="G328" s="13">
        <f>F328*328</f>
        <v>0</v>
      </c>
      <c r="H328" s="18" t="s">
        <v>15</v>
      </c>
    </row>
    <row r="329" spans="1:8" outlineLevel="1">
      <c r="A329" s="18">
        <v>322</v>
      </c>
      <c r="B329" s="9" t="s">
        <v>968</v>
      </c>
      <c r="C329" s="10" t="s">
        <v>969</v>
      </c>
      <c r="D329" s="10" t="s">
        <v>970</v>
      </c>
      <c r="E329" s="8">
        <v>1000.0</v>
      </c>
      <c r="F329" s="15">
        <v>0.0</v>
      </c>
      <c r="G329" s="13">
        <f>F329*329</f>
        <v>0</v>
      </c>
      <c r="H329" s="18" t="s">
        <v>15</v>
      </c>
    </row>
    <row r="330" spans="1:8" outlineLevel="1">
      <c r="A330" s="18">
        <v>323</v>
      </c>
      <c r="B330" s="9" t="s">
        <v>971</v>
      </c>
      <c r="C330" s="10" t="s">
        <v>972</v>
      </c>
      <c r="D330" s="10" t="s">
        <v>973</v>
      </c>
      <c r="E330" s="8">
        <v>1000.0</v>
      </c>
      <c r="F330" s="15">
        <v>0.0</v>
      </c>
      <c r="G330" s="13">
        <f>F330*330</f>
        <v>0</v>
      </c>
      <c r="H330" s="18" t="s">
        <v>15</v>
      </c>
    </row>
    <row r="331" spans="1:8" outlineLevel="1">
      <c r="A331" s="18">
        <v>324</v>
      </c>
      <c r="B331" s="9" t="s">
        <v>974</v>
      </c>
      <c r="C331" s="10" t="s">
        <v>975</v>
      </c>
      <c r="D331" s="10" t="s">
        <v>976</v>
      </c>
      <c r="E331" s="8">
        <v>1000.0</v>
      </c>
      <c r="F331" s="15">
        <v>0.0</v>
      </c>
      <c r="G331" s="13">
        <f>F331*331</f>
        <v>0</v>
      </c>
      <c r="H331" s="18" t="s">
        <v>15</v>
      </c>
    </row>
    <row r="332" spans="1:8" outlineLevel="1">
      <c r="A332" s="18">
        <v>325</v>
      </c>
      <c r="B332" s="9" t="s">
        <v>977</v>
      </c>
      <c r="C332" s="10" t="s">
        <v>975</v>
      </c>
      <c r="D332" s="10" t="s">
        <v>978</v>
      </c>
      <c r="E332" s="8">
        <v>1000.0</v>
      </c>
      <c r="F332" s="15">
        <v>0.0</v>
      </c>
      <c r="G332" s="13">
        <f>F332*332</f>
        <v>0</v>
      </c>
      <c r="H332" s="18" t="s">
        <v>15</v>
      </c>
    </row>
    <row r="333" spans="1:8" outlineLevel="1">
      <c r="A333" s="18">
        <v>326</v>
      </c>
      <c r="B333" s="9" t="s">
        <v>979</v>
      </c>
      <c r="C333" s="10" t="s">
        <v>980</v>
      </c>
      <c r="D333" s="10" t="s">
        <v>981</v>
      </c>
      <c r="E333" s="8">
        <v>1000.0</v>
      </c>
      <c r="F333" s="15">
        <v>0.0</v>
      </c>
      <c r="G333" s="13">
        <f>F333*333</f>
        <v>0</v>
      </c>
      <c r="H333" s="18" t="s">
        <v>15</v>
      </c>
    </row>
    <row r="334" spans="1:8" outlineLevel="1">
      <c r="A334" s="18">
        <v>327</v>
      </c>
      <c r="B334" s="9" t="s">
        <v>982</v>
      </c>
      <c r="C334" s="10" t="s">
        <v>983</v>
      </c>
      <c r="D334" s="10" t="s">
        <v>984</v>
      </c>
      <c r="E334" s="8">
        <v>1000.0</v>
      </c>
      <c r="F334" s="15">
        <v>0.0</v>
      </c>
      <c r="G334" s="13">
        <f>F334*334</f>
        <v>0</v>
      </c>
      <c r="H334" s="18" t="s">
        <v>15</v>
      </c>
    </row>
    <row r="335" spans="1:8" outlineLevel="1">
      <c r="A335" s="18">
        <v>328</v>
      </c>
      <c r="B335" s="9" t="s">
        <v>985</v>
      </c>
      <c r="C335" s="10" t="s">
        <v>986</v>
      </c>
      <c r="D335" s="10" t="s">
        <v>987</v>
      </c>
      <c r="E335" s="8">
        <v>1000.0</v>
      </c>
      <c r="F335" s="15">
        <v>0.0</v>
      </c>
      <c r="G335" s="13">
        <f>F335*335</f>
        <v>0</v>
      </c>
      <c r="H335" s="18" t="s">
        <v>15</v>
      </c>
    </row>
    <row r="336" spans="1:8" outlineLevel="1">
      <c r="A336" s="18">
        <v>329</v>
      </c>
      <c r="B336" s="9" t="s">
        <v>988</v>
      </c>
      <c r="C336" s="10" t="s">
        <v>989</v>
      </c>
      <c r="D336" s="10" t="s">
        <v>990</v>
      </c>
      <c r="E336" s="8">
        <v>1000.0</v>
      </c>
      <c r="F336" s="15">
        <v>0.0</v>
      </c>
      <c r="G336" s="13">
        <f>F336*336</f>
        <v>0</v>
      </c>
      <c r="H336" s="18" t="s">
        <v>15</v>
      </c>
    </row>
    <row r="337" spans="1:8" outlineLevel="1">
      <c r="A337" s="18">
        <v>330</v>
      </c>
      <c r="B337" s="9" t="s">
        <v>991</v>
      </c>
      <c r="C337" s="10" t="s">
        <v>992</v>
      </c>
      <c r="D337" s="10" t="s">
        <v>993</v>
      </c>
      <c r="E337" s="8">
        <v>1000.0</v>
      </c>
      <c r="F337" s="15">
        <v>0.0</v>
      </c>
      <c r="G337" s="13">
        <f>F337*337</f>
        <v>0</v>
      </c>
      <c r="H337" s="18" t="s">
        <v>15</v>
      </c>
    </row>
    <row r="338" spans="1:8" outlineLevel="1">
      <c r="A338" s="18">
        <v>331</v>
      </c>
      <c r="B338" s="9" t="s">
        <v>994</v>
      </c>
      <c r="C338" s="10" t="s">
        <v>995</v>
      </c>
      <c r="D338" s="10" t="s">
        <v>996</v>
      </c>
      <c r="E338" s="8">
        <v>1000.0</v>
      </c>
      <c r="F338" s="15">
        <v>0.0</v>
      </c>
      <c r="G338" s="13">
        <f>F338*338</f>
        <v>0</v>
      </c>
      <c r="H338" s="18" t="s">
        <v>15</v>
      </c>
    </row>
    <row r="339" spans="1:8" outlineLevel="1">
      <c r="A339" s="18">
        <v>332</v>
      </c>
      <c r="B339" s="9" t="s">
        <v>997</v>
      </c>
      <c r="C339" s="10" t="s">
        <v>998</v>
      </c>
      <c r="D339" s="10" t="s">
        <v>999</v>
      </c>
      <c r="E339" s="8">
        <v>1000.0</v>
      </c>
      <c r="F339" s="15">
        <v>0.0</v>
      </c>
      <c r="G339" s="13">
        <f>F339*339</f>
        <v>0</v>
      </c>
      <c r="H339" s="18" t="s">
        <v>15</v>
      </c>
    </row>
    <row r="340" spans="1:8" outlineLevel="1">
      <c r="A340" s="18">
        <v>333</v>
      </c>
      <c r="B340" s="9" t="s">
        <v>1000</v>
      </c>
      <c r="C340" s="10" t="s">
        <v>1001</v>
      </c>
      <c r="D340" s="10" t="s">
        <v>1002</v>
      </c>
      <c r="E340" s="8">
        <v>1000.0</v>
      </c>
      <c r="F340" s="15">
        <v>0.0</v>
      </c>
      <c r="G340" s="13">
        <f>F340*340</f>
        <v>0</v>
      </c>
      <c r="H340" s="18" t="s">
        <v>15</v>
      </c>
    </row>
    <row r="341" spans="1:8" outlineLevel="1">
      <c r="A341" s="18">
        <v>334</v>
      </c>
      <c r="B341" s="9" t="s">
        <v>1003</v>
      </c>
      <c r="C341" s="10" t="s">
        <v>1004</v>
      </c>
      <c r="D341" s="10" t="s">
        <v>1005</v>
      </c>
      <c r="E341" s="8">
        <v>1000.0</v>
      </c>
      <c r="F341" s="15">
        <v>0.0</v>
      </c>
      <c r="G341" s="13">
        <f>F341*341</f>
        <v>0</v>
      </c>
      <c r="H341" s="18" t="s">
        <v>15</v>
      </c>
    </row>
    <row r="342" spans="1:8" outlineLevel="1">
      <c r="A342" s="18">
        <v>335</v>
      </c>
      <c r="B342" s="9" t="s">
        <v>1006</v>
      </c>
      <c r="C342" s="10" t="s">
        <v>1007</v>
      </c>
      <c r="D342" s="10" t="s">
        <v>1008</v>
      </c>
      <c r="E342" s="8">
        <v>1000.0</v>
      </c>
      <c r="F342" s="15">
        <v>0.0</v>
      </c>
      <c r="G342" s="13">
        <f>F342*342</f>
        <v>0</v>
      </c>
      <c r="H342" s="18" t="s">
        <v>15</v>
      </c>
    </row>
    <row r="343" spans="1:8" outlineLevel="1">
      <c r="A343" s="18">
        <v>336</v>
      </c>
      <c r="B343" s="9" t="s">
        <v>1009</v>
      </c>
      <c r="C343" s="10" t="s">
        <v>1010</v>
      </c>
      <c r="D343" s="10" t="s">
        <v>1011</v>
      </c>
      <c r="E343" s="8">
        <v>1000.0</v>
      </c>
      <c r="F343" s="15">
        <v>0.0</v>
      </c>
      <c r="G343" s="13">
        <f>F343*343</f>
        <v>0</v>
      </c>
      <c r="H343" s="18" t="s">
        <v>15</v>
      </c>
    </row>
    <row r="344" spans="1:8" outlineLevel="1">
      <c r="A344" s="18">
        <v>337</v>
      </c>
      <c r="B344" s="9" t="s">
        <v>1012</v>
      </c>
      <c r="C344" s="10" t="s">
        <v>1013</v>
      </c>
      <c r="D344" s="10" t="s">
        <v>1014</v>
      </c>
      <c r="E344" s="8">
        <v>1000.0</v>
      </c>
      <c r="F344" s="15">
        <v>0.0</v>
      </c>
      <c r="G344" s="13">
        <f>F344*344</f>
        <v>0</v>
      </c>
      <c r="H344" s="18" t="s">
        <v>15</v>
      </c>
    </row>
    <row r="345" spans="1:8" outlineLevel="1">
      <c r="A345" s="18">
        <v>338</v>
      </c>
      <c r="B345" s="9" t="s">
        <v>1015</v>
      </c>
      <c r="C345" s="10" t="s">
        <v>1016</v>
      </c>
      <c r="D345" s="10" t="s">
        <v>1017</v>
      </c>
      <c r="E345" s="8">
        <v>1000.0</v>
      </c>
      <c r="F345" s="15">
        <v>0.0</v>
      </c>
      <c r="G345" s="13">
        <f>F345*345</f>
        <v>0</v>
      </c>
      <c r="H345" s="18" t="s">
        <v>15</v>
      </c>
    </row>
    <row r="346" spans="1:8" outlineLevel="1">
      <c r="A346" s="18">
        <v>339</v>
      </c>
      <c r="B346" s="9" t="s">
        <v>1018</v>
      </c>
      <c r="C346" s="10" t="s">
        <v>1019</v>
      </c>
      <c r="D346" s="10" t="s">
        <v>1020</v>
      </c>
      <c r="E346" s="8">
        <v>1000.0</v>
      </c>
      <c r="F346" s="15">
        <v>0.0</v>
      </c>
      <c r="G346" s="13">
        <f>F346*346</f>
        <v>0</v>
      </c>
      <c r="H346" s="18" t="s">
        <v>15</v>
      </c>
    </row>
    <row r="347" spans="1:8" outlineLevel="1">
      <c r="A347" s="18">
        <v>340</v>
      </c>
      <c r="B347" s="9" t="s">
        <v>1021</v>
      </c>
      <c r="C347" s="10" t="s">
        <v>1022</v>
      </c>
      <c r="D347" s="10" t="s">
        <v>1023</v>
      </c>
      <c r="E347" s="8">
        <v>1000.0</v>
      </c>
      <c r="F347" s="15">
        <v>0.0</v>
      </c>
      <c r="G347" s="13">
        <f>F347*347</f>
        <v>0</v>
      </c>
      <c r="H347" s="18" t="s">
        <v>15</v>
      </c>
    </row>
    <row r="348" spans="1:8" outlineLevel="1">
      <c r="A348" s="18">
        <v>341</v>
      </c>
      <c r="B348" s="9" t="s">
        <v>1024</v>
      </c>
      <c r="C348" s="10" t="s">
        <v>1025</v>
      </c>
      <c r="D348" s="10" t="s">
        <v>1026</v>
      </c>
      <c r="E348" s="8">
        <v>1000.0</v>
      </c>
      <c r="F348" s="15">
        <v>0.0</v>
      </c>
      <c r="G348" s="13">
        <f>F348*348</f>
        <v>0</v>
      </c>
      <c r="H348" s="18" t="s">
        <v>15</v>
      </c>
    </row>
    <row r="349" spans="1:8" outlineLevel="1">
      <c r="A349" s="18">
        <v>342</v>
      </c>
      <c r="B349" s="9" t="s">
        <v>1027</v>
      </c>
      <c r="C349" s="10" t="s">
        <v>1028</v>
      </c>
      <c r="D349" s="10" t="s">
        <v>1029</v>
      </c>
      <c r="E349" s="8">
        <v>1000.0</v>
      </c>
      <c r="F349" s="15">
        <v>0.0</v>
      </c>
      <c r="G349" s="13">
        <f>F349*349</f>
        <v>0</v>
      </c>
      <c r="H349" s="18" t="s">
        <v>15</v>
      </c>
    </row>
    <row r="350" spans="1:8" outlineLevel="1">
      <c r="A350" s="18">
        <v>343</v>
      </c>
      <c r="B350" s="9" t="s">
        <v>1030</v>
      </c>
      <c r="C350" s="10" t="s">
        <v>1031</v>
      </c>
      <c r="D350" s="10" t="s">
        <v>1032</v>
      </c>
      <c r="E350" s="8">
        <v>1000.0</v>
      </c>
      <c r="F350" s="15">
        <v>0.0</v>
      </c>
      <c r="G350" s="13">
        <f>F350*350</f>
        <v>0</v>
      </c>
      <c r="H350" s="18" t="s">
        <v>15</v>
      </c>
    </row>
    <row r="351" spans="1:8" outlineLevel="1">
      <c r="A351" s="18">
        <v>344</v>
      </c>
      <c r="B351" s="9" t="s">
        <v>1033</v>
      </c>
      <c r="C351" s="10" t="s">
        <v>1034</v>
      </c>
      <c r="D351" s="10" t="s">
        <v>1035</v>
      </c>
      <c r="E351" s="8">
        <v>1000.0</v>
      </c>
      <c r="F351" s="15">
        <v>0.0</v>
      </c>
      <c r="G351" s="13">
        <f>F351*351</f>
        <v>0</v>
      </c>
      <c r="H351" s="18" t="s">
        <v>15</v>
      </c>
    </row>
    <row r="352" spans="1:8" outlineLevel="1">
      <c r="A352" s="18">
        <v>345</v>
      </c>
      <c r="B352" s="9" t="s">
        <v>1036</v>
      </c>
      <c r="C352" s="10" t="s">
        <v>1037</v>
      </c>
      <c r="D352" s="10" t="s">
        <v>1038</v>
      </c>
      <c r="E352" s="8">
        <v>1000.0</v>
      </c>
      <c r="F352" s="15">
        <v>0.0</v>
      </c>
      <c r="G352" s="13">
        <f>F352*352</f>
        <v>0</v>
      </c>
      <c r="H352" s="18" t="s">
        <v>15</v>
      </c>
    </row>
    <row r="353" spans="1:8" outlineLevel="1">
      <c r="A353" s="18">
        <v>346</v>
      </c>
      <c r="B353" s="9" t="s">
        <v>1039</v>
      </c>
      <c r="C353" s="10" t="s">
        <v>1040</v>
      </c>
      <c r="D353" s="10" t="s">
        <v>1041</v>
      </c>
      <c r="E353" s="8">
        <v>1000.0</v>
      </c>
      <c r="F353" s="15">
        <v>0.0</v>
      </c>
      <c r="G353" s="13">
        <f>F353*353</f>
        <v>0</v>
      </c>
      <c r="H353" s="18" t="s">
        <v>15</v>
      </c>
    </row>
    <row r="354" spans="1:8" outlineLevel="1">
      <c r="A354" s="18">
        <v>347</v>
      </c>
      <c r="B354" s="9" t="s">
        <v>1042</v>
      </c>
      <c r="C354" s="10" t="s">
        <v>1043</v>
      </c>
      <c r="D354" s="10" t="s">
        <v>1044</v>
      </c>
      <c r="E354" s="8">
        <v>1000.0</v>
      </c>
      <c r="F354" s="15">
        <v>0.0</v>
      </c>
      <c r="G354" s="13">
        <f>F354*354</f>
        <v>0</v>
      </c>
      <c r="H354" s="18" t="s">
        <v>15</v>
      </c>
    </row>
    <row r="355" spans="1:8" outlineLevel="1">
      <c r="A355" s="18">
        <v>348</v>
      </c>
      <c r="B355" s="9" t="s">
        <v>1045</v>
      </c>
      <c r="C355" s="10" t="s">
        <v>1046</v>
      </c>
      <c r="D355" s="10" t="s">
        <v>1047</v>
      </c>
      <c r="E355" s="8">
        <v>1000.0</v>
      </c>
      <c r="F355" s="15">
        <v>0.0</v>
      </c>
      <c r="G355" s="13">
        <f>F355*355</f>
        <v>0</v>
      </c>
      <c r="H355" s="18" t="s">
        <v>15</v>
      </c>
    </row>
    <row r="356" spans="1:8" outlineLevel="1">
      <c r="A356" s="18">
        <v>349</v>
      </c>
      <c r="B356" s="9" t="s">
        <v>1048</v>
      </c>
      <c r="C356" s="10" t="s">
        <v>1049</v>
      </c>
      <c r="D356" s="10" t="s">
        <v>1050</v>
      </c>
      <c r="E356" s="8">
        <v>1000.0</v>
      </c>
      <c r="F356" s="15">
        <v>0.0</v>
      </c>
      <c r="G356" s="13">
        <f>F356*356</f>
        <v>0</v>
      </c>
      <c r="H356" s="18" t="s">
        <v>15</v>
      </c>
    </row>
    <row r="357" spans="1:8" outlineLevel="1">
      <c r="A357" s="18">
        <v>350</v>
      </c>
      <c r="B357" s="9" t="s">
        <v>1051</v>
      </c>
      <c r="C357" s="10" t="s">
        <v>1052</v>
      </c>
      <c r="D357" s="10" t="s">
        <v>1053</v>
      </c>
      <c r="E357" s="8">
        <v>1000.0</v>
      </c>
      <c r="F357" s="15">
        <v>0.0</v>
      </c>
      <c r="G357" s="13">
        <f>F357*357</f>
        <v>0</v>
      </c>
      <c r="H357" s="18" t="s">
        <v>15</v>
      </c>
    </row>
    <row r="358" spans="1:8" outlineLevel="1">
      <c r="A358" s="18">
        <v>351</v>
      </c>
      <c r="B358" s="9" t="s">
        <v>1054</v>
      </c>
      <c r="C358" s="10" t="s">
        <v>1055</v>
      </c>
      <c r="D358" s="10" t="s">
        <v>1056</v>
      </c>
      <c r="E358" s="8">
        <v>1000.0</v>
      </c>
      <c r="F358" s="15">
        <v>0.0</v>
      </c>
      <c r="G358" s="13">
        <f>F358*358</f>
        <v>0</v>
      </c>
      <c r="H358" s="18" t="s">
        <v>15</v>
      </c>
    </row>
    <row r="359" spans="1:8" outlineLevel="1">
      <c r="A359" s="18">
        <v>352</v>
      </c>
      <c r="B359" s="9" t="s">
        <v>1057</v>
      </c>
      <c r="C359" s="10" t="s">
        <v>1058</v>
      </c>
      <c r="D359" s="10" t="s">
        <v>1059</v>
      </c>
      <c r="E359" s="8">
        <v>1000.0</v>
      </c>
      <c r="F359" s="15">
        <v>0.0</v>
      </c>
      <c r="G359" s="13">
        <f>F359*359</f>
        <v>0</v>
      </c>
      <c r="H359" s="18" t="s">
        <v>15</v>
      </c>
    </row>
    <row r="360" spans="1:8" outlineLevel="1">
      <c r="A360" s="18">
        <v>353</v>
      </c>
      <c r="B360" s="9" t="s">
        <v>1060</v>
      </c>
      <c r="C360" s="10" t="s">
        <v>1061</v>
      </c>
      <c r="D360" s="10" t="s">
        <v>1062</v>
      </c>
      <c r="E360" s="8">
        <v>1000.0</v>
      </c>
      <c r="F360" s="15">
        <v>0.0</v>
      </c>
      <c r="G360" s="13">
        <f>F360*360</f>
        <v>0</v>
      </c>
      <c r="H360" s="18" t="s">
        <v>15</v>
      </c>
    </row>
    <row r="361" spans="1:8" outlineLevel="1">
      <c r="A361" s="18">
        <v>354</v>
      </c>
      <c r="B361" s="9" t="s">
        <v>1063</v>
      </c>
      <c r="C361" s="10" t="s">
        <v>1064</v>
      </c>
      <c r="D361" s="10" t="s">
        <v>1065</v>
      </c>
      <c r="E361" s="8">
        <v>1000.0</v>
      </c>
      <c r="F361" s="15">
        <v>0.0</v>
      </c>
      <c r="G361" s="13">
        <f>F361*361</f>
        <v>0</v>
      </c>
      <c r="H361" s="18" t="s">
        <v>15</v>
      </c>
    </row>
    <row r="362" spans="1:8" outlineLevel="1">
      <c r="A362" s="18">
        <v>355</v>
      </c>
      <c r="B362" s="9" t="s">
        <v>1066</v>
      </c>
      <c r="C362" s="10" t="s">
        <v>1067</v>
      </c>
      <c r="D362" s="10" t="s">
        <v>1068</v>
      </c>
      <c r="E362" s="8">
        <v>1000.0</v>
      </c>
      <c r="F362" s="15">
        <v>0.0</v>
      </c>
      <c r="G362" s="13">
        <f>F362*362</f>
        <v>0</v>
      </c>
      <c r="H362" s="18" t="s">
        <v>15</v>
      </c>
    </row>
    <row r="363" spans="1:8" outlineLevel="1">
      <c r="A363" s="18">
        <v>356</v>
      </c>
      <c r="B363" s="9" t="s">
        <v>1069</v>
      </c>
      <c r="C363" s="10" t="s">
        <v>1070</v>
      </c>
      <c r="D363" s="10" t="s">
        <v>1071</v>
      </c>
      <c r="E363" s="8">
        <v>1000.0</v>
      </c>
      <c r="F363" s="15">
        <v>0.0</v>
      </c>
      <c r="G363" s="13">
        <f>F363*363</f>
        <v>0</v>
      </c>
      <c r="H363" s="18" t="s">
        <v>15</v>
      </c>
    </row>
    <row r="364" spans="1:8" outlineLevel="1">
      <c r="A364" s="18">
        <v>357</v>
      </c>
      <c r="B364" s="9" t="s">
        <v>1072</v>
      </c>
      <c r="C364" s="10" t="s">
        <v>1073</v>
      </c>
      <c r="D364" s="10" t="s">
        <v>1074</v>
      </c>
      <c r="E364" s="8">
        <v>1000.0</v>
      </c>
      <c r="F364" s="15">
        <v>0.0</v>
      </c>
      <c r="G364" s="13">
        <f>F364*364</f>
        <v>0</v>
      </c>
      <c r="H364" s="18" t="s">
        <v>15</v>
      </c>
    </row>
    <row r="365" spans="1:8" outlineLevel="1">
      <c r="A365" s="18">
        <v>358</v>
      </c>
      <c r="B365" s="9" t="s">
        <v>1075</v>
      </c>
      <c r="C365" s="10" t="s">
        <v>1076</v>
      </c>
      <c r="D365" s="10" t="s">
        <v>1077</v>
      </c>
      <c r="E365" s="8">
        <v>1000.0</v>
      </c>
      <c r="F365" s="15">
        <v>0.0</v>
      </c>
      <c r="G365" s="13">
        <f>F365*365</f>
        <v>0</v>
      </c>
      <c r="H365" s="18" t="s">
        <v>15</v>
      </c>
    </row>
    <row r="366" spans="1:8" outlineLevel="1">
      <c r="A366" s="18">
        <v>359</v>
      </c>
      <c r="B366" s="9" t="s">
        <v>1078</v>
      </c>
      <c r="C366" s="10" t="s">
        <v>1079</v>
      </c>
      <c r="D366" s="10" t="s">
        <v>1080</v>
      </c>
      <c r="E366" s="8">
        <v>1000.0</v>
      </c>
      <c r="F366" s="15">
        <v>0.0</v>
      </c>
      <c r="G366" s="13">
        <f>F366*366</f>
        <v>0</v>
      </c>
      <c r="H366" s="18" t="s">
        <v>15</v>
      </c>
    </row>
    <row r="367" spans="1:8" outlineLevel="1">
      <c r="A367" s="18">
        <v>360</v>
      </c>
      <c r="B367" s="9" t="s">
        <v>1081</v>
      </c>
      <c r="C367" s="10" t="s">
        <v>1082</v>
      </c>
      <c r="D367" s="10" t="s">
        <v>1083</v>
      </c>
      <c r="E367" s="8">
        <v>1000.0</v>
      </c>
      <c r="F367" s="15">
        <v>0.0</v>
      </c>
      <c r="G367" s="13">
        <f>F367*367</f>
        <v>0</v>
      </c>
      <c r="H367" s="18" t="s">
        <v>15</v>
      </c>
    </row>
    <row r="368" spans="1:8" outlineLevel="1">
      <c r="A368" s="18">
        <v>361</v>
      </c>
      <c r="B368" s="9" t="s">
        <v>1084</v>
      </c>
      <c r="C368" s="10" t="s">
        <v>1085</v>
      </c>
      <c r="D368" s="10" t="s">
        <v>1086</v>
      </c>
      <c r="E368" s="8">
        <v>1000.0</v>
      </c>
      <c r="F368" s="15">
        <v>0.0</v>
      </c>
      <c r="G368" s="13">
        <f>F368*368</f>
        <v>0</v>
      </c>
      <c r="H368" s="18" t="s">
        <v>15</v>
      </c>
    </row>
    <row r="369" spans="1:8" outlineLevel="1">
      <c r="A369" s="18">
        <v>362</v>
      </c>
      <c r="B369" s="9" t="s">
        <v>1087</v>
      </c>
      <c r="C369" s="10" t="s">
        <v>1088</v>
      </c>
      <c r="D369" s="10" t="s">
        <v>1089</v>
      </c>
      <c r="E369" s="8">
        <v>1000.0</v>
      </c>
      <c r="F369" s="15">
        <v>0.0</v>
      </c>
      <c r="G369" s="13">
        <f>F369*369</f>
        <v>0</v>
      </c>
      <c r="H369" s="18" t="s">
        <v>15</v>
      </c>
    </row>
    <row r="370" spans="1:8" outlineLevel="1">
      <c r="A370" s="18">
        <v>363</v>
      </c>
      <c r="B370" s="9" t="s">
        <v>1090</v>
      </c>
      <c r="C370" s="10" t="s">
        <v>1091</v>
      </c>
      <c r="D370" s="10" t="s">
        <v>1092</v>
      </c>
      <c r="E370" s="8">
        <v>1000.0</v>
      </c>
      <c r="F370" s="15">
        <v>0.0</v>
      </c>
      <c r="G370" s="13">
        <f>F370*370</f>
        <v>0</v>
      </c>
      <c r="H370" s="18" t="s">
        <v>15</v>
      </c>
    </row>
    <row r="371" spans="1:8" outlineLevel="1">
      <c r="A371" s="18">
        <v>364</v>
      </c>
      <c r="B371" s="9" t="s">
        <v>1093</v>
      </c>
      <c r="C371" s="10" t="s">
        <v>1094</v>
      </c>
      <c r="D371" s="10" t="s">
        <v>1095</v>
      </c>
      <c r="E371" s="8">
        <v>1000.0</v>
      </c>
      <c r="F371" s="15">
        <v>0.0</v>
      </c>
      <c r="G371" s="13">
        <f>F371*371</f>
        <v>0</v>
      </c>
      <c r="H371" s="18" t="s">
        <v>15</v>
      </c>
    </row>
    <row r="372" spans="1:8" outlineLevel="1">
      <c r="A372" s="18">
        <v>365</v>
      </c>
      <c r="B372" s="9" t="s">
        <v>1096</v>
      </c>
      <c r="C372" s="10" t="s">
        <v>1097</v>
      </c>
      <c r="D372" s="10" t="s">
        <v>1098</v>
      </c>
      <c r="E372" s="8">
        <v>1000.0</v>
      </c>
      <c r="F372" s="15">
        <v>0.0</v>
      </c>
      <c r="G372" s="13">
        <f>F372*372</f>
        <v>0</v>
      </c>
      <c r="H372" s="18" t="s">
        <v>15</v>
      </c>
    </row>
    <row r="373" spans="1:8" outlineLevel="1">
      <c r="A373" s="18">
        <v>366</v>
      </c>
      <c r="B373" s="9" t="s">
        <v>1099</v>
      </c>
      <c r="C373" s="10" t="s">
        <v>1100</v>
      </c>
      <c r="D373" s="10" t="s">
        <v>1101</v>
      </c>
      <c r="E373" s="8">
        <v>1000.0</v>
      </c>
      <c r="F373" s="15">
        <v>0.0</v>
      </c>
      <c r="G373" s="13">
        <f>F373*373</f>
        <v>0</v>
      </c>
      <c r="H373" s="18" t="s">
        <v>15</v>
      </c>
    </row>
    <row r="374" spans="1:8" outlineLevel="1">
      <c r="A374" s="18">
        <v>367</v>
      </c>
      <c r="B374" s="9" t="s">
        <v>1102</v>
      </c>
      <c r="C374" s="10" t="s">
        <v>1103</v>
      </c>
      <c r="D374" s="10" t="s">
        <v>1104</v>
      </c>
      <c r="E374" s="8">
        <v>1000.0</v>
      </c>
      <c r="F374" s="15">
        <v>0.0</v>
      </c>
      <c r="G374" s="13">
        <f>F374*374</f>
        <v>0</v>
      </c>
      <c r="H374" s="18" t="s">
        <v>15</v>
      </c>
    </row>
    <row r="375" spans="1:8" outlineLevel="1">
      <c r="A375" s="18">
        <v>368</v>
      </c>
      <c r="B375" s="9" t="s">
        <v>1105</v>
      </c>
      <c r="C375" s="10" t="s">
        <v>1106</v>
      </c>
      <c r="D375" s="10" t="s">
        <v>1107</v>
      </c>
      <c r="E375" s="8">
        <v>1000.0</v>
      </c>
      <c r="F375" s="15">
        <v>0.0</v>
      </c>
      <c r="G375" s="13">
        <f>F375*375</f>
        <v>0</v>
      </c>
      <c r="H375" s="18" t="s">
        <v>15</v>
      </c>
    </row>
    <row r="376" spans="1:8" outlineLevel="1">
      <c r="A376" s="18">
        <v>369</v>
      </c>
      <c r="B376" s="9" t="s">
        <v>1108</v>
      </c>
      <c r="C376" s="10" t="s">
        <v>1109</v>
      </c>
      <c r="D376" s="10" t="s">
        <v>1110</v>
      </c>
      <c r="E376" s="8">
        <v>1000.0</v>
      </c>
      <c r="F376" s="15">
        <v>0.0</v>
      </c>
      <c r="G376" s="13">
        <f>F376*376</f>
        <v>0</v>
      </c>
      <c r="H376" s="18" t="s">
        <v>15</v>
      </c>
    </row>
    <row r="377" spans="1:8" outlineLevel="1">
      <c r="A377" s="18">
        <v>370</v>
      </c>
      <c r="B377" s="9" t="s">
        <v>1111</v>
      </c>
      <c r="C377" s="10" t="s">
        <v>1112</v>
      </c>
      <c r="D377" s="10" t="s">
        <v>1113</v>
      </c>
      <c r="E377" s="8">
        <v>1000.0</v>
      </c>
      <c r="F377" s="15">
        <v>0.0</v>
      </c>
      <c r="G377" s="13">
        <f>F377*377</f>
        <v>0</v>
      </c>
      <c r="H377" s="18" t="s">
        <v>15</v>
      </c>
    </row>
    <row r="378" spans="1:8" outlineLevel="1">
      <c r="A378" s="18">
        <v>371</v>
      </c>
      <c r="B378" s="9" t="s">
        <v>1114</v>
      </c>
      <c r="C378" s="10" t="s">
        <v>1115</v>
      </c>
      <c r="D378" s="10" t="s">
        <v>1116</v>
      </c>
      <c r="E378" s="8">
        <v>1000.0</v>
      </c>
      <c r="F378" s="15">
        <v>0.0</v>
      </c>
      <c r="G378" s="13">
        <f>F378*378</f>
        <v>0</v>
      </c>
      <c r="H378" s="18" t="s">
        <v>15</v>
      </c>
    </row>
    <row r="379" spans="1:8" outlineLevel="1">
      <c r="A379" s="18">
        <v>372</v>
      </c>
      <c r="B379" s="9" t="s">
        <v>1117</v>
      </c>
      <c r="C379" s="10" t="s">
        <v>1118</v>
      </c>
      <c r="D379" s="10" t="s">
        <v>1119</v>
      </c>
      <c r="E379" s="8">
        <v>1000.0</v>
      </c>
      <c r="F379" s="15">
        <v>0.0</v>
      </c>
      <c r="G379" s="13">
        <f>F379*379</f>
        <v>0</v>
      </c>
      <c r="H379" s="18" t="s">
        <v>15</v>
      </c>
    </row>
    <row r="380" spans="1:8" outlineLevel="1">
      <c r="A380" s="18">
        <v>373</v>
      </c>
      <c r="B380" s="9" t="s">
        <v>1120</v>
      </c>
      <c r="C380" s="10" t="s">
        <v>1121</v>
      </c>
      <c r="D380" s="10" t="s">
        <v>1122</v>
      </c>
      <c r="E380" s="8">
        <v>1000.0</v>
      </c>
      <c r="F380" s="15">
        <v>0.0</v>
      </c>
      <c r="G380" s="13">
        <f>F380*380</f>
        <v>0</v>
      </c>
      <c r="H380" s="18" t="s">
        <v>15</v>
      </c>
    </row>
    <row r="381" spans="1:8" outlineLevel="1">
      <c r="A381" s="18">
        <v>374</v>
      </c>
      <c r="B381" s="9" t="s">
        <v>1123</v>
      </c>
      <c r="C381" s="10" t="s">
        <v>1124</v>
      </c>
      <c r="D381" s="10" t="s">
        <v>1125</v>
      </c>
      <c r="E381" s="8">
        <v>1000.0</v>
      </c>
      <c r="F381" s="15">
        <v>0.0</v>
      </c>
      <c r="G381" s="13">
        <f>F381*381</f>
        <v>0</v>
      </c>
      <c r="H381" s="18" t="s">
        <v>15</v>
      </c>
    </row>
    <row r="382" spans="1:8" outlineLevel="1">
      <c r="A382" s="18">
        <v>375</v>
      </c>
      <c r="B382" s="9" t="s">
        <v>1126</v>
      </c>
      <c r="C382" s="10" t="s">
        <v>1127</v>
      </c>
      <c r="D382" s="10" t="s">
        <v>1128</v>
      </c>
      <c r="E382" s="8">
        <v>1000.0</v>
      </c>
      <c r="F382" s="15">
        <v>0.0</v>
      </c>
      <c r="G382" s="13">
        <f>F382*382</f>
        <v>0</v>
      </c>
      <c r="H382" s="18" t="s">
        <v>15</v>
      </c>
    </row>
    <row r="383" spans="1:8" outlineLevel="1">
      <c r="A383" s="18">
        <v>376</v>
      </c>
      <c r="B383" s="9" t="s">
        <v>1129</v>
      </c>
      <c r="C383" s="10" t="s">
        <v>1130</v>
      </c>
      <c r="D383" s="10" t="s">
        <v>1131</v>
      </c>
      <c r="E383" s="8">
        <v>1000.0</v>
      </c>
      <c r="F383" s="15">
        <v>17629.0</v>
      </c>
      <c r="G383" s="13">
        <f>F383*383</f>
        <v>6751907</v>
      </c>
      <c r="H383" s="18" t="s">
        <v>15</v>
      </c>
    </row>
    <row r="384" spans="1:8" outlineLevel="1">
      <c r="A384" s="18">
        <v>377</v>
      </c>
      <c r="B384" s="9" t="s">
        <v>1132</v>
      </c>
      <c r="C384" s="10" t="s">
        <v>1133</v>
      </c>
      <c r="D384" s="10" t="s">
        <v>1134</v>
      </c>
      <c r="E384" s="8">
        <v>1000.0</v>
      </c>
      <c r="F384" s="15">
        <v>21012.0</v>
      </c>
      <c r="G384" s="13">
        <f>F384*384</f>
        <v>8068608</v>
      </c>
      <c r="H384" s="18" t="s">
        <v>15</v>
      </c>
    </row>
    <row r="385" spans="1:8" outlineLevel="1">
      <c r="A385" s="18">
        <v>378</v>
      </c>
      <c r="B385" s="9" t="s">
        <v>1135</v>
      </c>
      <c r="C385" s="10" t="s">
        <v>1136</v>
      </c>
      <c r="D385" s="10" t="s">
        <v>1137</v>
      </c>
      <c r="E385" s="8">
        <v>1000.0</v>
      </c>
      <c r="F385" s="15">
        <v>27656.0</v>
      </c>
      <c r="G385" s="13">
        <f>F385*385</f>
        <v>10647560</v>
      </c>
      <c r="H385" s="18" t="s">
        <v>15</v>
      </c>
    </row>
    <row r="386" spans="1:8" outlineLevel="1">
      <c r="A386" s="18">
        <v>379</v>
      </c>
      <c r="B386" s="9" t="s">
        <v>1138</v>
      </c>
      <c r="C386" s="10" t="s">
        <v>1139</v>
      </c>
      <c r="D386" s="10" t="s">
        <v>1140</v>
      </c>
      <c r="E386" s="8">
        <v>1000.0</v>
      </c>
      <c r="F386" s="15">
        <v>15000.0</v>
      </c>
      <c r="G386" s="13">
        <f>F386*386</f>
        <v>5790000</v>
      </c>
      <c r="H386" s="18" t="s">
        <v>15</v>
      </c>
    </row>
    <row r="387" spans="1:8" outlineLevel="1">
      <c r="A387" s="18">
        <v>380</v>
      </c>
      <c r="B387" s="9" t="s">
        <v>1141</v>
      </c>
      <c r="C387" s="10" t="s">
        <v>1142</v>
      </c>
      <c r="D387" s="10" t="s">
        <v>1143</v>
      </c>
      <c r="E387" s="8">
        <v>1000.0</v>
      </c>
      <c r="F387" s="15">
        <v>0.0</v>
      </c>
      <c r="G387" s="13">
        <f>F387*387</f>
        <v>0</v>
      </c>
      <c r="H387" s="18" t="s">
        <v>15</v>
      </c>
    </row>
    <row r="388" spans="1:8" outlineLevel="1">
      <c r="A388" s="18">
        <v>381</v>
      </c>
      <c r="B388" s="9" t="s">
        <v>1144</v>
      </c>
      <c r="C388" s="10" t="s">
        <v>1145</v>
      </c>
      <c r="D388" s="10" t="s">
        <v>1146</v>
      </c>
      <c r="E388" s="8">
        <v>1000.0</v>
      </c>
      <c r="F388" s="15">
        <v>0.0</v>
      </c>
      <c r="G388" s="13">
        <f>F388*388</f>
        <v>0</v>
      </c>
      <c r="H388" s="18" t="s">
        <v>15</v>
      </c>
    </row>
    <row r="389" spans="1:8" outlineLevel="1">
      <c r="A389" s="18">
        <v>382</v>
      </c>
      <c r="B389" s="9" t="s">
        <v>1147</v>
      </c>
      <c r="C389" s="10" t="s">
        <v>1148</v>
      </c>
      <c r="D389" s="10" t="s">
        <v>1149</v>
      </c>
      <c r="E389" s="8">
        <v>1000.0</v>
      </c>
      <c r="F389" s="15">
        <v>0.0</v>
      </c>
      <c r="G389" s="13">
        <f>F389*389</f>
        <v>0</v>
      </c>
      <c r="H389" s="18" t="s">
        <v>15</v>
      </c>
    </row>
    <row r="390" spans="1:8" outlineLevel="1">
      <c r="A390" s="18">
        <v>383</v>
      </c>
      <c r="B390" s="9" t="s">
        <v>1150</v>
      </c>
      <c r="C390" s="10" t="s">
        <v>1151</v>
      </c>
      <c r="D390" s="10" t="s">
        <v>1152</v>
      </c>
      <c r="E390" s="8">
        <v>1000.0</v>
      </c>
      <c r="F390" s="15">
        <v>0.0</v>
      </c>
      <c r="G390" s="13">
        <f>F390*390</f>
        <v>0</v>
      </c>
      <c r="H390" s="18" t="s">
        <v>15</v>
      </c>
    </row>
    <row r="391" spans="1:8" outlineLevel="1">
      <c r="A391" s="18">
        <v>384</v>
      </c>
      <c r="B391" s="9" t="s">
        <v>1153</v>
      </c>
      <c r="C391" s="10" t="s">
        <v>1154</v>
      </c>
      <c r="D391" s="10" t="s">
        <v>1155</v>
      </c>
      <c r="E391" s="8">
        <v>1000.0</v>
      </c>
      <c r="F391" s="15">
        <v>0.0</v>
      </c>
      <c r="G391" s="13">
        <f>F391*391</f>
        <v>0</v>
      </c>
      <c r="H391" s="18" t="s">
        <v>15</v>
      </c>
    </row>
    <row r="392" spans="1:8" outlineLevel="1">
      <c r="A392" s="18">
        <v>385</v>
      </c>
      <c r="B392" s="9" t="s">
        <v>1156</v>
      </c>
      <c r="C392" s="10" t="s">
        <v>1157</v>
      </c>
      <c r="D392" s="10" t="s">
        <v>1158</v>
      </c>
      <c r="E392" s="8">
        <v>1000.0</v>
      </c>
      <c r="F392" s="15">
        <v>90181.0</v>
      </c>
      <c r="G392" s="13">
        <f>F392*392</f>
        <v>35350952</v>
      </c>
      <c r="H392" s="18" t="s">
        <v>15</v>
      </c>
    </row>
    <row r="393" spans="1:8" outlineLevel="1">
      <c r="A393" s="18">
        <v>386</v>
      </c>
      <c r="B393" s="9" t="s">
        <v>1159</v>
      </c>
      <c r="C393" s="10" t="s">
        <v>1160</v>
      </c>
      <c r="D393" s="10" t="s">
        <v>1161</v>
      </c>
      <c r="E393" s="8">
        <v>1000.0</v>
      </c>
      <c r="F393" s="15">
        <v>0.0</v>
      </c>
      <c r="G393" s="13">
        <f>F393*393</f>
        <v>0</v>
      </c>
      <c r="H393" s="18" t="s">
        <v>15</v>
      </c>
    </row>
    <row r="394" spans="1:8" outlineLevel="1">
      <c r="A394" s="18">
        <v>387</v>
      </c>
      <c r="B394" s="9" t="s">
        <v>1162</v>
      </c>
      <c r="C394" s="10" t="s">
        <v>1163</v>
      </c>
      <c r="D394" s="10" t="s">
        <v>1164</v>
      </c>
      <c r="E394" s="8">
        <v>1000.0</v>
      </c>
      <c r="F394" s="15">
        <v>0.0</v>
      </c>
      <c r="G394" s="13">
        <f>F394*394</f>
        <v>0</v>
      </c>
      <c r="H394" s="18" t="s">
        <v>15</v>
      </c>
    </row>
    <row r="395" spans="1:8" outlineLevel="1">
      <c r="A395" s="18">
        <v>388</v>
      </c>
      <c r="B395" s="9" t="s">
        <v>1165</v>
      </c>
      <c r="C395" s="10" t="s">
        <v>1166</v>
      </c>
      <c r="D395" s="10" t="s">
        <v>1167</v>
      </c>
      <c r="E395" s="8">
        <v>1000.0</v>
      </c>
      <c r="F395" s="15">
        <v>0.0</v>
      </c>
      <c r="G395" s="13">
        <f>F395*395</f>
        <v>0</v>
      </c>
      <c r="H395" s="18" t="s">
        <v>15</v>
      </c>
    </row>
    <row r="396" spans="1:8" outlineLevel="1">
      <c r="A396" s="18">
        <v>389</v>
      </c>
      <c r="B396" s="9" t="s">
        <v>1168</v>
      </c>
      <c r="C396" s="10" t="s">
        <v>1169</v>
      </c>
      <c r="D396" s="10" t="s">
        <v>1170</v>
      </c>
      <c r="E396" s="8">
        <v>1000.0</v>
      </c>
      <c r="F396" s="15">
        <v>78693.0</v>
      </c>
      <c r="G396" s="13">
        <f>F396*396</f>
        <v>31162428</v>
      </c>
      <c r="H396" s="18" t="s">
        <v>15</v>
      </c>
    </row>
    <row r="397" spans="1:8" outlineLevel="1">
      <c r="A397" s="18">
        <v>390</v>
      </c>
      <c r="B397" s="9" t="s">
        <v>1171</v>
      </c>
      <c r="C397" s="10" t="s">
        <v>1172</v>
      </c>
      <c r="D397" s="10" t="s">
        <v>1173</v>
      </c>
      <c r="E397" s="8">
        <v>1000.0</v>
      </c>
      <c r="F397" s="15">
        <v>93748.0</v>
      </c>
      <c r="G397" s="13">
        <f>F397*397</f>
        <v>37217956</v>
      </c>
      <c r="H397" s="18" t="s">
        <v>15</v>
      </c>
    </row>
    <row r="398" spans="1:8" outlineLevel="1">
      <c r="A398" s="18">
        <v>391</v>
      </c>
      <c r="B398" s="9" t="s">
        <v>1174</v>
      </c>
      <c r="C398" s="10" t="s">
        <v>1175</v>
      </c>
      <c r="D398" s="10" t="s">
        <v>1176</v>
      </c>
      <c r="E398" s="8">
        <v>1000.0</v>
      </c>
      <c r="F398" s="15">
        <v>0.0</v>
      </c>
      <c r="G398" s="13">
        <f>F398*398</f>
        <v>0</v>
      </c>
      <c r="H398" s="18" t="s">
        <v>15</v>
      </c>
    </row>
    <row r="399" spans="1:8" outlineLevel="1">
      <c r="A399" s="18">
        <v>392</v>
      </c>
      <c r="B399" s="9" t="s">
        <v>1177</v>
      </c>
      <c r="C399" s="10" t="s">
        <v>1178</v>
      </c>
      <c r="D399" s="10" t="s">
        <v>1179</v>
      </c>
      <c r="E399" s="8">
        <v>1000.0</v>
      </c>
      <c r="F399" s="15">
        <v>0.0</v>
      </c>
      <c r="G399" s="13">
        <f>F399*399</f>
        <v>0</v>
      </c>
      <c r="H399" s="18" t="s">
        <v>15</v>
      </c>
    </row>
    <row r="400" spans="1:8" outlineLevel="1">
      <c r="A400" s="18">
        <v>393</v>
      </c>
      <c r="B400" s="9" t="s">
        <v>1180</v>
      </c>
      <c r="C400" s="10" t="s">
        <v>1181</v>
      </c>
      <c r="D400" s="10" t="s">
        <v>1182</v>
      </c>
      <c r="E400" s="8">
        <v>1000.0</v>
      </c>
      <c r="F400" s="15">
        <v>0.0</v>
      </c>
      <c r="G400" s="13">
        <f>F400*400</f>
        <v>0</v>
      </c>
      <c r="H400" s="18" t="s">
        <v>15</v>
      </c>
    </row>
    <row r="401" spans="1:8" outlineLevel="1">
      <c r="A401" s="18">
        <v>394</v>
      </c>
      <c r="B401" s="9" t="s">
        <v>1183</v>
      </c>
      <c r="C401" s="10" t="s">
        <v>1184</v>
      </c>
      <c r="D401" s="10" t="s">
        <v>1185</v>
      </c>
      <c r="E401" s="8">
        <v>1000.0</v>
      </c>
      <c r="F401" s="15">
        <v>0.0</v>
      </c>
      <c r="G401" s="13">
        <f>F401*401</f>
        <v>0</v>
      </c>
      <c r="H401" s="18" t="s">
        <v>15</v>
      </c>
    </row>
    <row r="402" spans="1:8" outlineLevel="1">
      <c r="A402" s="18">
        <v>395</v>
      </c>
      <c r="B402" s="9" t="s">
        <v>1186</v>
      </c>
      <c r="C402" s="10" t="s">
        <v>1187</v>
      </c>
      <c r="D402" s="10" t="s">
        <v>1188</v>
      </c>
      <c r="E402" s="8">
        <v>1000.0</v>
      </c>
      <c r="F402" s="15">
        <v>0.0</v>
      </c>
      <c r="G402" s="13">
        <f>F402*402</f>
        <v>0</v>
      </c>
      <c r="H402" s="18" t="s">
        <v>15</v>
      </c>
    </row>
    <row r="403" spans="1:8" outlineLevel="1">
      <c r="A403" s="18">
        <v>396</v>
      </c>
      <c r="B403" s="9" t="s">
        <v>1189</v>
      </c>
      <c r="C403" s="10" t="s">
        <v>1190</v>
      </c>
      <c r="D403" s="10" t="s">
        <v>1191</v>
      </c>
      <c r="E403" s="8">
        <v>1000.0</v>
      </c>
      <c r="F403" s="15">
        <v>0.0</v>
      </c>
      <c r="G403" s="13">
        <f>F403*403</f>
        <v>0</v>
      </c>
      <c r="H403" s="18" t="s">
        <v>15</v>
      </c>
    </row>
    <row r="404" spans="1:8" outlineLevel="1">
      <c r="A404" s="18">
        <v>397</v>
      </c>
      <c r="B404" s="9" t="s">
        <v>1192</v>
      </c>
      <c r="C404" s="10" t="s">
        <v>1193</v>
      </c>
      <c r="D404" s="10" t="s">
        <v>1194</v>
      </c>
      <c r="E404" s="8">
        <v>1000.0</v>
      </c>
      <c r="F404" s="15">
        <v>0.0</v>
      </c>
      <c r="G404" s="13">
        <f>F404*404</f>
        <v>0</v>
      </c>
      <c r="H404" s="18" t="s">
        <v>15</v>
      </c>
    </row>
    <row r="405" spans="1:8" outlineLevel="1">
      <c r="A405" s="18">
        <v>398</v>
      </c>
      <c r="B405" s="9" t="s">
        <v>1195</v>
      </c>
      <c r="C405" s="10" t="s">
        <v>1196</v>
      </c>
      <c r="D405" s="10" t="s">
        <v>1197</v>
      </c>
      <c r="E405" s="8">
        <v>1000.0</v>
      </c>
      <c r="F405" s="15">
        <v>102560.0</v>
      </c>
      <c r="G405" s="13">
        <f>F405*405</f>
        <v>41536800</v>
      </c>
      <c r="H405" s="18" t="s">
        <v>15</v>
      </c>
    </row>
    <row r="406" spans="1:8" outlineLevel="1">
      <c r="A406" s="18">
        <v>399</v>
      </c>
      <c r="B406" s="9" t="s">
        <v>1198</v>
      </c>
      <c r="C406" s="10" t="s">
        <v>1199</v>
      </c>
      <c r="D406" s="10" t="s">
        <v>1200</v>
      </c>
      <c r="E406" s="8">
        <v>1000.0</v>
      </c>
      <c r="F406" s="15">
        <v>0.0</v>
      </c>
      <c r="G406" s="13">
        <f>F406*406</f>
        <v>0</v>
      </c>
      <c r="H406" s="18" t="s">
        <v>15</v>
      </c>
    </row>
    <row r="407" spans="1:8" outlineLevel="1">
      <c r="A407" s="18">
        <v>400</v>
      </c>
      <c r="B407" s="9" t="s">
        <v>1201</v>
      </c>
      <c r="C407" s="10" t="s">
        <v>1202</v>
      </c>
      <c r="D407" s="10" t="s">
        <v>1203</v>
      </c>
      <c r="E407" s="8">
        <v>1000.0</v>
      </c>
      <c r="F407" s="15">
        <v>2515.0</v>
      </c>
      <c r="G407" s="13">
        <f>F407*407</f>
        <v>1023605</v>
      </c>
      <c r="H407" s="18" t="s">
        <v>15</v>
      </c>
    </row>
    <row r="408" spans="1:8" outlineLevel="1">
      <c r="A408" s="18">
        <v>401</v>
      </c>
      <c r="B408" s="9" t="s">
        <v>1204</v>
      </c>
      <c r="C408" s="10" t="s">
        <v>1205</v>
      </c>
      <c r="D408" s="10" t="s">
        <v>1206</v>
      </c>
      <c r="E408" s="8">
        <v>1000.0</v>
      </c>
      <c r="F408" s="15">
        <v>2515.0</v>
      </c>
      <c r="G408" s="13">
        <f>F408*408</f>
        <v>1026120</v>
      </c>
      <c r="H408" s="18" t="s">
        <v>15</v>
      </c>
    </row>
    <row r="409" spans="1:8" outlineLevel="1">
      <c r="A409" s="18">
        <v>402</v>
      </c>
      <c r="B409" s="9" t="s">
        <v>1207</v>
      </c>
      <c r="C409" s="10" t="s">
        <v>1208</v>
      </c>
      <c r="D409" s="10" t="s">
        <v>1209</v>
      </c>
      <c r="E409" s="8">
        <v>1000.0</v>
      </c>
      <c r="F409" s="15">
        <v>2156.0</v>
      </c>
      <c r="G409" s="13">
        <f>F409*409</f>
        <v>881804</v>
      </c>
      <c r="H409" s="18" t="s">
        <v>15</v>
      </c>
    </row>
    <row r="410" spans="1:8" outlineLevel="1">
      <c r="A410" s="18">
        <v>403</v>
      </c>
      <c r="B410" s="9" t="s">
        <v>1210</v>
      </c>
      <c r="C410" s="10" t="s">
        <v>1211</v>
      </c>
      <c r="D410" s="10" t="s">
        <v>1212</v>
      </c>
      <c r="E410" s="8">
        <v>1000.0</v>
      </c>
      <c r="F410" s="15">
        <v>4221.0</v>
      </c>
      <c r="G410" s="13">
        <f>F410*410</f>
        <v>1730610</v>
      </c>
      <c r="H410" s="18" t="s">
        <v>15</v>
      </c>
    </row>
    <row r="411" spans="1:8" outlineLevel="1">
      <c r="A411" s="18">
        <v>404</v>
      </c>
      <c r="B411" s="9" t="s">
        <v>1213</v>
      </c>
      <c r="C411" s="10" t="s">
        <v>1214</v>
      </c>
      <c r="D411" s="10" t="s">
        <v>1215</v>
      </c>
      <c r="E411" s="8">
        <v>1000.0</v>
      </c>
      <c r="F411" s="15">
        <v>0.0</v>
      </c>
      <c r="G411" s="13">
        <f>F411*411</f>
        <v>0</v>
      </c>
      <c r="H411" s="18" t="s">
        <v>15</v>
      </c>
    </row>
    <row r="412" spans="1:8" outlineLevel="1">
      <c r="A412" s="18">
        <v>405</v>
      </c>
      <c r="B412" s="9" t="s">
        <v>1216</v>
      </c>
      <c r="C412" s="10" t="s">
        <v>1217</v>
      </c>
      <c r="D412" s="10" t="s">
        <v>1218</v>
      </c>
      <c r="E412" s="8">
        <v>1000.0</v>
      </c>
      <c r="F412" s="15">
        <v>0.0</v>
      </c>
      <c r="G412" s="13">
        <f>F412*412</f>
        <v>0</v>
      </c>
      <c r="H412" s="18" t="s">
        <v>15</v>
      </c>
    </row>
    <row r="413" spans="1:8" outlineLevel="1">
      <c r="A413" s="18">
        <v>406</v>
      </c>
      <c r="B413" s="9" t="s">
        <v>1219</v>
      </c>
      <c r="C413" s="10" t="s">
        <v>1220</v>
      </c>
      <c r="D413" s="10" t="s">
        <v>1221</v>
      </c>
      <c r="E413" s="8">
        <v>1000.0</v>
      </c>
      <c r="F413" s="15">
        <v>0.0</v>
      </c>
      <c r="G413" s="13">
        <f>F413*413</f>
        <v>0</v>
      </c>
      <c r="H413" s="18" t="s">
        <v>15</v>
      </c>
    </row>
    <row r="414" spans="1:8" outlineLevel="1">
      <c r="A414" s="18">
        <v>407</v>
      </c>
      <c r="B414" s="9" t="s">
        <v>1222</v>
      </c>
      <c r="C414" s="10" t="s">
        <v>1223</v>
      </c>
      <c r="D414" s="10" t="s">
        <v>1224</v>
      </c>
      <c r="E414" s="8">
        <v>1000.0</v>
      </c>
      <c r="F414" s="15">
        <v>4025.0</v>
      </c>
      <c r="G414" s="13">
        <f>F414*414</f>
        <v>1666350</v>
      </c>
      <c r="H414" s="18" t="s">
        <v>15</v>
      </c>
    </row>
    <row r="415" spans="1:8" outlineLevel="1">
      <c r="A415" s="18">
        <v>408</v>
      </c>
      <c r="B415" s="9" t="s">
        <v>1225</v>
      </c>
      <c r="C415" s="10" t="s">
        <v>1226</v>
      </c>
      <c r="D415" s="10" t="s">
        <v>1227</v>
      </c>
      <c r="E415" s="8">
        <v>1000.0</v>
      </c>
      <c r="F415" s="15">
        <v>25041.0</v>
      </c>
      <c r="G415" s="13">
        <f>F415*415</f>
        <v>10392015</v>
      </c>
      <c r="H415" s="18" t="s">
        <v>15</v>
      </c>
    </row>
    <row r="416" spans="1:8" outlineLevel="1">
      <c r="A416" s="18">
        <v>409</v>
      </c>
      <c r="B416" s="9" t="s">
        <v>1228</v>
      </c>
      <c r="C416" s="10" t="s">
        <v>1229</v>
      </c>
      <c r="D416" s="10" t="s">
        <v>1230</v>
      </c>
      <c r="E416" s="8">
        <v>1000.0</v>
      </c>
      <c r="F416" s="15">
        <v>52025.0</v>
      </c>
      <c r="G416" s="13">
        <f>F416*416</f>
        <v>21642400</v>
      </c>
      <c r="H416" s="18" t="s">
        <v>15</v>
      </c>
    </row>
    <row r="417" spans="1:8" outlineLevel="1">
      <c r="A417" s="18">
        <v>410</v>
      </c>
      <c r="B417" s="9" t="s">
        <v>1231</v>
      </c>
      <c r="C417" s="10" t="s">
        <v>1232</v>
      </c>
      <c r="D417" s="10" t="s">
        <v>1233</v>
      </c>
      <c r="E417" s="8">
        <v>1000.0</v>
      </c>
      <c r="F417" s="15">
        <v>95671.0</v>
      </c>
      <c r="G417" s="13">
        <f>F417*417</f>
        <v>39894807</v>
      </c>
      <c r="H417" s="18" t="s">
        <v>15</v>
      </c>
    </row>
    <row r="418" spans="1:8" outlineLevel="1">
      <c r="A418" s="18">
        <v>411</v>
      </c>
      <c r="B418" s="9" t="s">
        <v>1234</v>
      </c>
      <c r="C418" s="10" t="s">
        <v>1235</v>
      </c>
      <c r="D418" s="10" t="s">
        <v>1236</v>
      </c>
      <c r="E418" s="8">
        <v>1000.0</v>
      </c>
      <c r="F418" s="15">
        <v>106892.0</v>
      </c>
      <c r="G418" s="13">
        <f>F418*418</f>
        <v>44680856</v>
      </c>
      <c r="H418" s="18" t="s">
        <v>15</v>
      </c>
    </row>
    <row r="419" spans="1:8" outlineLevel="1">
      <c r="A419" s="18">
        <v>412</v>
      </c>
      <c r="B419" s="9" t="s">
        <v>1237</v>
      </c>
      <c r="C419" s="10" t="s">
        <v>1238</v>
      </c>
      <c r="D419" s="10" t="s">
        <v>1239</v>
      </c>
      <c r="E419" s="8">
        <v>1000.0</v>
      </c>
      <c r="F419" s="15">
        <v>91876.0</v>
      </c>
      <c r="G419" s="13">
        <f>F419*419</f>
        <v>38496044</v>
      </c>
      <c r="H419" s="18" t="s">
        <v>15</v>
      </c>
    </row>
    <row r="420" spans="1:8" outlineLevel="1">
      <c r="A420" s="18">
        <v>413</v>
      </c>
      <c r="B420" s="9" t="s">
        <v>1240</v>
      </c>
      <c r="C420" s="10" t="s">
        <v>1241</v>
      </c>
      <c r="D420" s="10" t="s">
        <v>1242</v>
      </c>
      <c r="E420" s="8">
        <v>1000.0</v>
      </c>
      <c r="F420" s="15">
        <v>423085.0</v>
      </c>
      <c r="G420" s="13">
        <f>F420*420</f>
        <v>177695700</v>
      </c>
      <c r="H420" s="18" t="s">
        <v>15</v>
      </c>
    </row>
    <row r="421" spans="1:8" outlineLevel="1">
      <c r="A421" s="18">
        <v>414</v>
      </c>
      <c r="B421" s="9" t="s">
        <v>1243</v>
      </c>
      <c r="C421" s="10" t="s">
        <v>1244</v>
      </c>
      <c r="D421" s="10" t="s">
        <v>1245</v>
      </c>
      <c r="E421" s="8">
        <v>1000.0</v>
      </c>
      <c r="F421" s="15">
        <v>76245.0</v>
      </c>
      <c r="G421" s="13">
        <f>F421*421</f>
        <v>32099145</v>
      </c>
      <c r="H421" s="18" t="s">
        <v>15</v>
      </c>
    </row>
    <row r="422" spans="1:8" outlineLevel="1">
      <c r="A422" s="18">
        <v>415</v>
      </c>
      <c r="B422" s="9" t="s">
        <v>1246</v>
      </c>
      <c r="C422" s="10" t="s">
        <v>1247</v>
      </c>
      <c r="D422" s="10" t="s">
        <v>1248</v>
      </c>
      <c r="E422" s="8">
        <v>1000.0</v>
      </c>
      <c r="F422" s="15">
        <v>465691.0</v>
      </c>
      <c r="G422" s="13">
        <f>F422*422</f>
        <v>196521602</v>
      </c>
      <c r="H422" s="18" t="s">
        <v>15</v>
      </c>
    </row>
    <row r="423" spans="1:8" outlineLevel="1">
      <c r="A423" s="18">
        <v>416</v>
      </c>
      <c r="B423" s="9" t="s">
        <v>1249</v>
      </c>
      <c r="C423" s="10" t="s">
        <v>1250</v>
      </c>
      <c r="D423" s="10" t="s">
        <v>1251</v>
      </c>
      <c r="E423" s="8">
        <v>1000.0</v>
      </c>
      <c r="F423" s="15">
        <v>156227.0</v>
      </c>
      <c r="G423" s="13">
        <f>F423*423</f>
        <v>66084021</v>
      </c>
      <c r="H423" s="18" t="s">
        <v>15</v>
      </c>
    </row>
    <row r="424" spans="1:8" outlineLevel="1">
      <c r="A424" s="18">
        <v>417</v>
      </c>
      <c r="B424" s="9" t="s">
        <v>1252</v>
      </c>
      <c r="C424" s="10" t="s">
        <v>1253</v>
      </c>
      <c r="D424" s="10" t="s">
        <v>1254</v>
      </c>
      <c r="E424" s="8">
        <v>1000.0</v>
      </c>
      <c r="F424" s="15">
        <v>695921.0</v>
      </c>
      <c r="G424" s="13">
        <f>F424*424</f>
        <v>295070504</v>
      </c>
      <c r="H424" s="18" t="s">
        <v>15</v>
      </c>
    </row>
    <row r="425" spans="1:8" outlineLevel="1">
      <c r="A425" s="18">
        <v>418</v>
      </c>
      <c r="B425" s="9" t="s">
        <v>1255</v>
      </c>
      <c r="C425" s="10" t="s">
        <v>1256</v>
      </c>
      <c r="D425" s="10" t="s">
        <v>1257</v>
      </c>
      <c r="E425" s="8">
        <v>1000.0</v>
      </c>
      <c r="F425" s="15">
        <v>455974.0</v>
      </c>
      <c r="G425" s="13">
        <f>F425*425</f>
        <v>193788950</v>
      </c>
      <c r="H425" s="18" t="s">
        <v>15</v>
      </c>
    </row>
    <row r="426" spans="1:8" outlineLevel="1">
      <c r="A426" s="18">
        <v>419</v>
      </c>
      <c r="B426" s="9" t="s">
        <v>1258</v>
      </c>
      <c r="C426" s="10" t="s">
        <v>1259</v>
      </c>
      <c r="D426" s="10" t="s">
        <v>1260</v>
      </c>
      <c r="E426" s="8">
        <v>1000.0</v>
      </c>
      <c r="F426" s="15">
        <v>158470.0</v>
      </c>
      <c r="G426" s="13">
        <f>F426*426</f>
        <v>67508220</v>
      </c>
      <c r="H426" s="18" t="s">
        <v>15</v>
      </c>
    </row>
    <row r="427" spans="1:8" outlineLevel="1">
      <c r="A427" s="18">
        <v>420</v>
      </c>
      <c r="B427" s="9" t="s">
        <v>1261</v>
      </c>
      <c r="C427" s="10" t="s">
        <v>1262</v>
      </c>
      <c r="D427" s="10" t="s">
        <v>1263</v>
      </c>
      <c r="E427" s="8">
        <v>1000.0</v>
      </c>
      <c r="F427" s="15">
        <v>547915.0</v>
      </c>
      <c r="G427" s="13">
        <f>F427*427</f>
        <v>233959705</v>
      </c>
      <c r="H427" s="18" t="s">
        <v>15</v>
      </c>
    </row>
    <row r="428" spans="1:8" outlineLevel="1">
      <c r="A428" s="18">
        <v>421</v>
      </c>
      <c r="B428" s="9" t="s">
        <v>1264</v>
      </c>
      <c r="C428" s="10" t="s">
        <v>1265</v>
      </c>
      <c r="D428" s="10" t="s">
        <v>1266</v>
      </c>
      <c r="E428" s="8">
        <v>1000.0</v>
      </c>
      <c r="F428" s="15">
        <v>196592.0</v>
      </c>
      <c r="G428" s="13">
        <f>F428*428</f>
        <v>84141376</v>
      </c>
      <c r="H428" s="18" t="s">
        <v>15</v>
      </c>
    </row>
    <row r="429" spans="1:8" outlineLevel="1">
      <c r="A429" s="18">
        <v>422</v>
      </c>
      <c r="B429" s="9" t="s">
        <v>1267</v>
      </c>
      <c r="C429" s="10" t="s">
        <v>1268</v>
      </c>
      <c r="D429" s="10" t="s">
        <v>1269</v>
      </c>
      <c r="E429" s="8">
        <v>1000.0</v>
      </c>
      <c r="F429" s="15">
        <v>988192.0</v>
      </c>
      <c r="G429" s="13">
        <f>F429*429</f>
        <v>423934368</v>
      </c>
      <c r="H429" s="18" t="s">
        <v>15</v>
      </c>
    </row>
    <row r="430" spans="1:8" outlineLevel="1">
      <c r="A430" s="18">
        <v>423</v>
      </c>
      <c r="B430" s="9" t="s">
        <v>1270</v>
      </c>
      <c r="C430" s="10" t="s">
        <v>1271</v>
      </c>
      <c r="D430" s="10" t="s">
        <v>1272</v>
      </c>
      <c r="E430" s="8">
        <v>1000.0</v>
      </c>
      <c r="F430" s="15">
        <v>524743.0</v>
      </c>
      <c r="G430" s="13">
        <f>F430*430</f>
        <v>225639490</v>
      </c>
      <c r="H430" s="18" t="s">
        <v>15</v>
      </c>
    </row>
    <row r="431" spans="1:8" outlineLevel="1">
      <c r="A431" s="18">
        <v>424</v>
      </c>
      <c r="B431" s="9" t="s">
        <v>1273</v>
      </c>
      <c r="C431" s="10" t="s">
        <v>1274</v>
      </c>
      <c r="D431" s="10" t="s">
        <v>1275</v>
      </c>
      <c r="E431" s="8">
        <v>1000.0</v>
      </c>
      <c r="F431" s="15">
        <v>197339.0</v>
      </c>
      <c r="G431" s="13">
        <f>F431*431</f>
        <v>85053109</v>
      </c>
      <c r="H431" s="18" t="s">
        <v>15</v>
      </c>
    </row>
    <row r="432" spans="1:8" outlineLevel="1">
      <c r="A432" s="18">
        <v>425</v>
      </c>
      <c r="B432" s="9" t="s">
        <v>1276</v>
      </c>
      <c r="C432" s="10" t="s">
        <v>1277</v>
      </c>
      <c r="D432" s="10" t="s">
        <v>1278</v>
      </c>
      <c r="E432" s="8">
        <v>1000.0</v>
      </c>
      <c r="F432" s="15">
        <v>656303.0</v>
      </c>
      <c r="G432" s="13">
        <f>F432*432</f>
        <v>283522896</v>
      </c>
      <c r="H432" s="18" t="s">
        <v>15</v>
      </c>
    </row>
    <row r="433" spans="1:8" outlineLevel="1">
      <c r="A433" s="18">
        <v>426</v>
      </c>
      <c r="B433" s="9" t="s">
        <v>1279</v>
      </c>
      <c r="C433" s="10" t="s">
        <v>1280</v>
      </c>
      <c r="D433" s="10" t="s">
        <v>1281</v>
      </c>
      <c r="E433" s="8">
        <v>1000.0</v>
      </c>
      <c r="F433" s="15">
        <v>262372.0</v>
      </c>
      <c r="G433" s="13">
        <f>F433*433</f>
        <v>113607076</v>
      </c>
      <c r="H433" s="18" t="s">
        <v>15</v>
      </c>
    </row>
    <row r="434" spans="1:8" outlineLevel="1">
      <c r="A434" s="18">
        <v>427</v>
      </c>
      <c r="B434" s="9" t="s">
        <v>1282</v>
      </c>
      <c r="C434" s="10" t="s">
        <v>1283</v>
      </c>
      <c r="D434" s="10" t="s">
        <v>1284</v>
      </c>
      <c r="E434" s="8">
        <v>1000.0</v>
      </c>
      <c r="F434" s="15">
        <v>1271495.0</v>
      </c>
      <c r="G434" s="13">
        <f>F434*434</f>
        <v>551828830</v>
      </c>
      <c r="H434" s="18" t="s">
        <v>15</v>
      </c>
    </row>
    <row r="435" spans="1:8" outlineLevel="1">
      <c r="A435" s="18">
        <v>428</v>
      </c>
      <c r="B435" s="9" t="s">
        <v>1285</v>
      </c>
      <c r="C435" s="10" t="s">
        <v>1286</v>
      </c>
      <c r="D435" s="10" t="s">
        <v>1287</v>
      </c>
      <c r="E435" s="8">
        <v>1000.0</v>
      </c>
      <c r="F435" s="15">
        <v>620423.0</v>
      </c>
      <c r="G435" s="13">
        <f>F435*435</f>
        <v>269884005</v>
      </c>
      <c r="H435" s="18" t="s">
        <v>15</v>
      </c>
    </row>
    <row r="436" spans="1:8" outlineLevel="1">
      <c r="A436" s="18">
        <v>429</v>
      </c>
      <c r="B436" s="9" t="s">
        <v>1288</v>
      </c>
      <c r="C436" s="10" t="s">
        <v>1289</v>
      </c>
      <c r="D436" s="10" t="s">
        <v>1290</v>
      </c>
      <c r="E436" s="8">
        <v>1000.0</v>
      </c>
      <c r="F436" s="15">
        <v>256391.0</v>
      </c>
      <c r="G436" s="13">
        <f>F436*436</f>
        <v>111786476</v>
      </c>
      <c r="H436" s="18" t="s">
        <v>15</v>
      </c>
    </row>
    <row r="437" spans="1:8" outlineLevel="1">
      <c r="A437" s="18">
        <v>430</v>
      </c>
      <c r="B437" s="9" t="s">
        <v>1291</v>
      </c>
      <c r="C437" s="10" t="s">
        <v>1292</v>
      </c>
      <c r="D437" s="10" t="s">
        <v>1293</v>
      </c>
      <c r="E437" s="8">
        <v>1000.0</v>
      </c>
      <c r="F437" s="15">
        <v>735537.0</v>
      </c>
      <c r="G437" s="13">
        <f>F437*437</f>
        <v>321429669</v>
      </c>
      <c r="H437" s="18" t="s">
        <v>15</v>
      </c>
    </row>
    <row r="438" spans="1:8" outlineLevel="1">
      <c r="A438" s="18">
        <v>431</v>
      </c>
      <c r="B438" s="9" t="s">
        <v>1294</v>
      </c>
      <c r="C438" s="10" t="s">
        <v>1295</v>
      </c>
      <c r="D438" s="10" t="s">
        <v>1296</v>
      </c>
      <c r="E438" s="8">
        <v>1000.0</v>
      </c>
      <c r="F438" s="15">
        <v>304231.0</v>
      </c>
      <c r="G438" s="13">
        <f>F438*438</f>
        <v>133253178</v>
      </c>
      <c r="H438" s="18" t="s">
        <v>15</v>
      </c>
    </row>
    <row r="439" spans="1:8" outlineLevel="1">
      <c r="A439" s="18">
        <v>432</v>
      </c>
      <c r="B439" s="9" t="s">
        <v>1297</v>
      </c>
      <c r="C439" s="10" t="s">
        <v>1298</v>
      </c>
      <c r="D439" s="10" t="s">
        <v>1299</v>
      </c>
      <c r="E439" s="8">
        <v>1000.0</v>
      </c>
      <c r="F439" s="15">
        <v>1545825.0</v>
      </c>
      <c r="G439" s="13">
        <f>F439*439</f>
        <v>678617175</v>
      </c>
      <c r="H439" s="18" t="s">
        <v>15</v>
      </c>
    </row>
    <row r="440" spans="1:8" outlineLevel="1">
      <c r="A440" s="18">
        <v>433</v>
      </c>
      <c r="B440" s="9" t="s">
        <v>1300</v>
      </c>
      <c r="C440" s="10" t="s">
        <v>1301</v>
      </c>
      <c r="D440" s="10" t="s">
        <v>1302</v>
      </c>
      <c r="E440" s="8">
        <v>1000.0</v>
      </c>
      <c r="F440" s="15">
        <v>719094.0</v>
      </c>
      <c r="G440" s="13">
        <f>F440*440</f>
        <v>316401360</v>
      </c>
      <c r="H440" s="18" t="s">
        <v>15</v>
      </c>
    </row>
    <row r="441" spans="1:8" outlineLevel="1">
      <c r="A441" s="18">
        <v>434</v>
      </c>
      <c r="B441" s="9" t="s">
        <v>1303</v>
      </c>
      <c r="C441" s="10" t="s">
        <v>1304</v>
      </c>
      <c r="D441" s="10" t="s">
        <v>1305</v>
      </c>
      <c r="E441" s="8">
        <v>1000.0</v>
      </c>
      <c r="F441" s="15">
        <v>290028.0</v>
      </c>
      <c r="G441" s="13">
        <f>F441*441</f>
        <v>127902348</v>
      </c>
      <c r="H441" s="18" t="s">
        <v>15</v>
      </c>
    </row>
    <row r="442" spans="1:8" outlineLevel="1">
      <c r="A442" s="18">
        <v>435</v>
      </c>
      <c r="B442" s="9" t="s">
        <v>1306</v>
      </c>
      <c r="C442" s="10" t="s">
        <v>1307</v>
      </c>
      <c r="D442" s="10" t="s">
        <v>1308</v>
      </c>
      <c r="E442" s="8">
        <v>1000.0</v>
      </c>
      <c r="F442" s="15">
        <v>851400.0</v>
      </c>
      <c r="G442" s="13">
        <f>F442*442</f>
        <v>376318800</v>
      </c>
      <c r="H442" s="18" t="s">
        <v>15</v>
      </c>
    </row>
    <row r="443" spans="1:8" outlineLevel="1">
      <c r="A443" s="18">
        <v>436</v>
      </c>
      <c r="B443" s="9" t="s">
        <v>1309</v>
      </c>
      <c r="C443" s="10" t="s">
        <v>1310</v>
      </c>
      <c r="D443" s="10" t="s">
        <v>1311</v>
      </c>
      <c r="E443" s="8">
        <v>1000.0</v>
      </c>
      <c r="F443" s="15">
        <v>372254.0</v>
      </c>
      <c r="G443" s="13">
        <f>F443*443</f>
        <v>164908522</v>
      </c>
      <c r="H443" s="18" t="s">
        <v>15</v>
      </c>
    </row>
    <row r="444" spans="1:8" outlineLevel="1">
      <c r="A444" s="18">
        <v>437</v>
      </c>
      <c r="B444" s="9" t="s">
        <v>1312</v>
      </c>
      <c r="C444" s="10" t="s">
        <v>1313</v>
      </c>
      <c r="D444" s="10" t="s">
        <v>1314</v>
      </c>
      <c r="E444" s="8">
        <v>1000.0</v>
      </c>
      <c r="F444" s="15">
        <v>1825389.0</v>
      </c>
      <c r="G444" s="13">
        <f>F444*444</f>
        <v>810472716</v>
      </c>
      <c r="H444" s="18" t="s">
        <v>15</v>
      </c>
    </row>
    <row r="445" spans="1:8" outlineLevel="1">
      <c r="A445" s="18">
        <v>438</v>
      </c>
      <c r="B445" s="9" t="s">
        <v>1315</v>
      </c>
      <c r="C445" s="10" t="s">
        <v>1316</v>
      </c>
      <c r="D445" s="10" t="s">
        <v>1317</v>
      </c>
      <c r="E445" s="8">
        <v>1000.0</v>
      </c>
      <c r="F445" s="15">
        <v>796085.0</v>
      </c>
      <c r="G445" s="13">
        <f>F445*445</f>
        <v>354257825</v>
      </c>
      <c r="H445" s="18" t="s">
        <v>15</v>
      </c>
    </row>
    <row r="446" spans="1:8" outlineLevel="1">
      <c r="A446" s="18">
        <v>439</v>
      </c>
      <c r="B446" s="9" t="s">
        <v>1318</v>
      </c>
      <c r="C446" s="10" t="s">
        <v>1319</v>
      </c>
      <c r="D446" s="10" t="s">
        <v>1320</v>
      </c>
      <c r="E446" s="8">
        <v>1000.0</v>
      </c>
      <c r="F446" s="15">
        <v>350576.0</v>
      </c>
      <c r="G446" s="13">
        <f>F446*446</f>
        <v>156356896</v>
      </c>
      <c r="H446" s="18" t="s">
        <v>15</v>
      </c>
    </row>
    <row r="447" spans="1:8" outlineLevel="1">
      <c r="A447" s="18">
        <v>440</v>
      </c>
      <c r="B447" s="9" t="s">
        <v>1321</v>
      </c>
      <c r="C447" s="10" t="s">
        <v>1322</v>
      </c>
      <c r="D447" s="10" t="s">
        <v>1323</v>
      </c>
      <c r="E447" s="8">
        <v>1000.0</v>
      </c>
      <c r="F447" s="15">
        <v>4834.0</v>
      </c>
      <c r="G447" s="13">
        <f>F447*447</f>
        <v>2160798</v>
      </c>
      <c r="H447" s="18" t="s">
        <v>15</v>
      </c>
    </row>
    <row r="448" spans="1:8" outlineLevel="1">
      <c r="A448" s="18">
        <v>441</v>
      </c>
      <c r="B448" s="9" t="s">
        <v>1324</v>
      </c>
      <c r="C448" s="10" t="s">
        <v>1325</v>
      </c>
      <c r="D448" s="10" t="s">
        <v>1326</v>
      </c>
      <c r="E448" s="8">
        <v>1000.0</v>
      </c>
      <c r="F448" s="15">
        <v>5388.0</v>
      </c>
      <c r="G448" s="13">
        <f>F448*448</f>
        <v>2413824</v>
      </c>
      <c r="H448" s="18" t="s">
        <v>15</v>
      </c>
    </row>
    <row r="449" spans="1:8" outlineLevel="1">
      <c r="A449" s="18">
        <v>442</v>
      </c>
      <c r="B449" s="9" t="s">
        <v>1327</v>
      </c>
      <c r="C449" s="10" t="s">
        <v>1328</v>
      </c>
      <c r="D449" s="10" t="s">
        <v>1329</v>
      </c>
      <c r="E449" s="8">
        <v>1000.0</v>
      </c>
      <c r="F449" s="15">
        <v>7075.0</v>
      </c>
      <c r="G449" s="13">
        <f>F449*449</f>
        <v>3176675</v>
      </c>
      <c r="H449" s="18" t="s">
        <v>15</v>
      </c>
    </row>
    <row r="450" spans="1:8" outlineLevel="1">
      <c r="A450" s="18">
        <v>443</v>
      </c>
      <c r="B450" s="9" t="s">
        <v>1330</v>
      </c>
      <c r="C450" s="10" t="s">
        <v>1331</v>
      </c>
      <c r="D450" s="10" t="s">
        <v>1332</v>
      </c>
      <c r="E450" s="8">
        <v>1000.0</v>
      </c>
      <c r="F450" s="15">
        <v>12122.0</v>
      </c>
      <c r="G450" s="13">
        <f>F450*450</f>
        <v>5454900</v>
      </c>
      <c r="H450" s="18" t="s">
        <v>15</v>
      </c>
    </row>
    <row r="451" spans="1:8" outlineLevel="1">
      <c r="A451" s="18">
        <v>444</v>
      </c>
      <c r="B451" s="9" t="s">
        <v>1333</v>
      </c>
      <c r="C451" s="10" t="s">
        <v>1334</v>
      </c>
      <c r="D451" s="10" t="s">
        <v>1335</v>
      </c>
      <c r="E451" s="8">
        <v>1000.0</v>
      </c>
      <c r="F451" s="15">
        <v>5388.0</v>
      </c>
      <c r="G451" s="13">
        <f>F451*451</f>
        <v>2429988</v>
      </c>
      <c r="H451" s="18" t="s">
        <v>15</v>
      </c>
    </row>
    <row r="452" spans="1:8" outlineLevel="1">
      <c r="A452" s="18">
        <v>445</v>
      </c>
      <c r="B452" s="9" t="s">
        <v>1336</v>
      </c>
      <c r="C452" s="10" t="s">
        <v>1337</v>
      </c>
      <c r="D452" s="10" t="s">
        <v>1338</v>
      </c>
      <c r="E452" s="8">
        <v>1000.0</v>
      </c>
      <c r="F452" s="15">
        <v>0.0</v>
      </c>
      <c r="G452" s="13">
        <f>F452*452</f>
        <v>0</v>
      </c>
      <c r="H452" s="18" t="s">
        <v>15</v>
      </c>
    </row>
    <row r="453" spans="1:8" outlineLevel="1">
      <c r="A453" s="18">
        <v>446</v>
      </c>
      <c r="B453" s="9" t="s">
        <v>1339</v>
      </c>
      <c r="C453" s="10" t="s">
        <v>1340</v>
      </c>
      <c r="D453" s="10" t="s">
        <v>1341</v>
      </c>
      <c r="E453" s="8">
        <v>1000.0</v>
      </c>
      <c r="F453" s="15">
        <v>22448.0</v>
      </c>
      <c r="G453" s="13">
        <f>F453*453</f>
        <v>10168944</v>
      </c>
      <c r="H453" s="18" t="s">
        <v>15</v>
      </c>
    </row>
    <row r="454" spans="1:8" outlineLevel="1">
      <c r="A454" s="18">
        <v>447</v>
      </c>
      <c r="B454" s="9" t="s">
        <v>1342</v>
      </c>
      <c r="C454" s="10" t="s">
        <v>1343</v>
      </c>
      <c r="D454" s="10" t="s">
        <v>1344</v>
      </c>
      <c r="E454" s="8">
        <v>1000.0</v>
      </c>
      <c r="F454" s="15">
        <v>40407.0</v>
      </c>
      <c r="G454" s="13">
        <f>F454*454</f>
        <v>18344778</v>
      </c>
      <c r="H454" s="18" t="s">
        <v>15</v>
      </c>
    </row>
    <row r="455" spans="1:8" outlineLevel="1">
      <c r="A455" s="18">
        <v>448</v>
      </c>
      <c r="B455" s="9" t="s">
        <v>1345</v>
      </c>
      <c r="C455" s="10" t="s">
        <v>1346</v>
      </c>
      <c r="D455" s="10" t="s">
        <v>1347</v>
      </c>
      <c r="E455" s="8">
        <v>1000.0</v>
      </c>
      <c r="F455" s="15">
        <v>0.0</v>
      </c>
      <c r="G455" s="13">
        <f>F455*455</f>
        <v>0</v>
      </c>
      <c r="H455" s="18" t="s">
        <v>15</v>
      </c>
    </row>
    <row r="456" spans="1:8" outlineLevel="1">
      <c r="A456" s="18">
        <v>449</v>
      </c>
      <c r="B456" s="9" t="s">
        <v>1348</v>
      </c>
      <c r="C456" s="10" t="s">
        <v>1349</v>
      </c>
      <c r="D456" s="10" t="s">
        <v>1350</v>
      </c>
      <c r="E456" s="8">
        <v>1000.0</v>
      </c>
      <c r="F456" s="15">
        <v>0.0</v>
      </c>
      <c r="G456" s="13">
        <f>F456*456</f>
        <v>0</v>
      </c>
      <c r="H456" s="18" t="s">
        <v>15</v>
      </c>
    </row>
    <row r="457" spans="1:8" outlineLevel="1">
      <c r="A457" s="18">
        <v>450</v>
      </c>
      <c r="B457" s="9" t="s">
        <v>1351</v>
      </c>
      <c r="C457" s="10" t="s">
        <v>1352</v>
      </c>
      <c r="D457" s="10" t="s">
        <v>1353</v>
      </c>
      <c r="E457" s="8">
        <v>1000.0</v>
      </c>
      <c r="F457" s="15">
        <v>2719395.0</v>
      </c>
      <c r="G457" s="13">
        <f>F457*457</f>
        <v>1242763515</v>
      </c>
      <c r="H457" s="18" t="s">
        <v>15</v>
      </c>
    </row>
    <row r="458" spans="1:8" outlineLevel="1">
      <c r="A458" s="18">
        <v>451</v>
      </c>
      <c r="B458" s="9" t="s">
        <v>1354</v>
      </c>
      <c r="C458" s="10" t="s">
        <v>1355</v>
      </c>
      <c r="D458" s="10" t="s">
        <v>1356</v>
      </c>
      <c r="E458" s="8">
        <v>1000.0</v>
      </c>
      <c r="F458" s="15">
        <v>870087.0</v>
      </c>
      <c r="G458" s="13">
        <f>F458*458</f>
        <v>398499846</v>
      </c>
      <c r="H458" s="18" t="s">
        <v>15</v>
      </c>
    </row>
    <row r="459" spans="1:8" outlineLevel="1">
      <c r="A459" s="18">
        <v>452</v>
      </c>
      <c r="B459" s="9" t="s">
        <v>1357</v>
      </c>
      <c r="C459" s="10" t="s">
        <v>1358</v>
      </c>
      <c r="D459" s="10" t="s">
        <v>1359</v>
      </c>
      <c r="E459" s="8">
        <v>1000.0</v>
      </c>
      <c r="F459" s="15">
        <v>1388104.0</v>
      </c>
      <c r="G459" s="13">
        <f>F459*459</f>
        <v>637139736</v>
      </c>
      <c r="H459" s="18" t="s">
        <v>15</v>
      </c>
    </row>
    <row r="460" spans="1:8" outlineLevel="1">
      <c r="A460" s="18">
        <v>453</v>
      </c>
      <c r="B460" s="9" t="s">
        <v>1360</v>
      </c>
      <c r="C460" s="10" t="s">
        <v>1361</v>
      </c>
      <c r="D460" s="10" t="s">
        <v>1362</v>
      </c>
      <c r="E460" s="8">
        <v>1000.0</v>
      </c>
      <c r="F460" s="15">
        <v>1388104.0</v>
      </c>
      <c r="G460" s="13">
        <f>F460*460</f>
        <v>638527840</v>
      </c>
      <c r="H460" s="18" t="s">
        <v>15</v>
      </c>
    </row>
    <row r="461" spans="1:8" outlineLevel="1">
      <c r="A461" s="18">
        <v>454</v>
      </c>
      <c r="B461" s="9" t="s">
        <v>1363</v>
      </c>
      <c r="C461" s="10" t="s">
        <v>1364</v>
      </c>
      <c r="D461" s="10" t="s">
        <v>1365</v>
      </c>
      <c r="E461" s="8">
        <v>1000.0</v>
      </c>
      <c r="F461" s="15">
        <v>1272241.0</v>
      </c>
      <c r="G461" s="13">
        <f>F461*461</f>
        <v>586503101</v>
      </c>
      <c r="H461" s="18" t="s">
        <v>15</v>
      </c>
    </row>
    <row r="462" spans="1:8" outlineLevel="1">
      <c r="A462" s="18">
        <v>455</v>
      </c>
      <c r="B462" s="9" t="s">
        <v>1366</v>
      </c>
      <c r="C462" s="10" t="s">
        <v>1367</v>
      </c>
      <c r="D462" s="10" t="s">
        <v>1368</v>
      </c>
      <c r="E462" s="8">
        <v>1000.0</v>
      </c>
      <c r="F462" s="15">
        <v>544178.0</v>
      </c>
      <c r="G462" s="13">
        <f>F462*462</f>
        <v>251410236</v>
      </c>
      <c r="H462" s="18" t="s">
        <v>15</v>
      </c>
    </row>
    <row r="463" spans="1:8" outlineLevel="1">
      <c r="A463" s="18">
        <v>456</v>
      </c>
      <c r="B463" s="9" t="s">
        <v>1369</v>
      </c>
      <c r="C463" s="10" t="s">
        <v>1370</v>
      </c>
      <c r="D463" s="10" t="s">
        <v>1371</v>
      </c>
      <c r="E463" s="8">
        <v>1000.0</v>
      </c>
      <c r="F463" s="15">
        <v>1714760.0</v>
      </c>
      <c r="G463" s="13">
        <f>F463*463</f>
        <v>793933880</v>
      </c>
      <c r="H463" s="18" t="s">
        <v>15</v>
      </c>
    </row>
    <row r="464" spans="1:8" outlineLevel="1">
      <c r="A464" s="18">
        <v>457</v>
      </c>
      <c r="B464" s="9" t="s">
        <v>1372</v>
      </c>
      <c r="C464" s="10" t="s">
        <v>1373</v>
      </c>
      <c r="D464" s="10" t="s">
        <v>1374</v>
      </c>
      <c r="E464" s="8">
        <v>1000.0</v>
      </c>
      <c r="F464" s="15">
        <v>2101865.0</v>
      </c>
      <c r="G464" s="13">
        <f>F464*464</f>
        <v>975265360</v>
      </c>
      <c r="H464" s="18" t="s">
        <v>15</v>
      </c>
    </row>
    <row r="465" spans="1:8" outlineLevel="1">
      <c r="A465" s="18">
        <v>458</v>
      </c>
      <c r="B465" s="9" t="s">
        <v>1375</v>
      </c>
      <c r="C465" s="10" t="s">
        <v>1376</v>
      </c>
      <c r="D465" s="10" t="s">
        <v>1377</v>
      </c>
      <c r="E465" s="8">
        <v>1000.0</v>
      </c>
      <c r="F465" s="15">
        <v>2086266.0</v>
      </c>
      <c r="G465" s="13">
        <f>F465*465</f>
        <v>970113690</v>
      </c>
      <c r="H465" s="18" t="s">
        <v>15</v>
      </c>
    </row>
    <row r="466" spans="1:8" outlineLevel="1">
      <c r="A466" s="18">
        <v>459</v>
      </c>
      <c r="B466" s="9" t="s">
        <v>1378</v>
      </c>
      <c r="C466" s="10" t="s">
        <v>1379</v>
      </c>
      <c r="D466" s="10" t="s">
        <v>1380</v>
      </c>
      <c r="E466" s="8">
        <v>1000.0</v>
      </c>
      <c r="F466" s="15">
        <v>1817915.0</v>
      </c>
      <c r="G466" s="13">
        <f>F466*466</f>
        <v>847148390</v>
      </c>
      <c r="H466" s="18" t="s">
        <v>15</v>
      </c>
    </row>
    <row r="467" spans="1:8" outlineLevel="1">
      <c r="A467" s="18">
        <v>460</v>
      </c>
      <c r="B467" s="9" t="s">
        <v>1381</v>
      </c>
      <c r="C467" s="10" t="s">
        <v>1382</v>
      </c>
      <c r="D467" s="10" t="s">
        <v>1383</v>
      </c>
      <c r="E467" s="8">
        <v>1000.0</v>
      </c>
      <c r="F467" s="15">
        <v>2646889.0</v>
      </c>
      <c r="G467" s="13">
        <f>F467*467</f>
        <v>1236097163</v>
      </c>
      <c r="H467" s="18" t="s">
        <v>15</v>
      </c>
    </row>
    <row r="468" spans="1:8" outlineLevel="1">
      <c r="A468" s="18">
        <v>461</v>
      </c>
      <c r="B468" s="9" t="s">
        <v>1384</v>
      </c>
      <c r="C468" s="10" t="s">
        <v>1385</v>
      </c>
      <c r="D468" s="10" t="s">
        <v>1386</v>
      </c>
      <c r="E468" s="8">
        <v>1000.0</v>
      </c>
      <c r="F468" s="15">
        <v>136005.0</v>
      </c>
      <c r="G468" s="13">
        <f>F468*468</f>
        <v>63650340</v>
      </c>
      <c r="H468" s="18" t="s">
        <v>15</v>
      </c>
    </row>
    <row r="469" spans="1:8" outlineLevel="1">
      <c r="A469" s="18">
        <v>462</v>
      </c>
      <c r="B469" s="9" t="s">
        <v>1387</v>
      </c>
      <c r="C469" s="10" t="s">
        <v>1388</v>
      </c>
      <c r="D469" s="10" t="s">
        <v>1389</v>
      </c>
      <c r="E469" s="8">
        <v>1000.0</v>
      </c>
      <c r="F469" s="15">
        <v>66851.0</v>
      </c>
      <c r="G469" s="13">
        <f>F469*469</f>
        <v>31353119</v>
      </c>
      <c r="H469" s="18" t="s">
        <v>15</v>
      </c>
    </row>
    <row r="470" spans="1:8" outlineLevel="1">
      <c r="A470" s="18">
        <v>463</v>
      </c>
      <c r="B470" s="9" t="s">
        <v>1390</v>
      </c>
      <c r="C470" s="10" t="s">
        <v>1391</v>
      </c>
      <c r="D470" s="10" t="s">
        <v>1392</v>
      </c>
      <c r="E470" s="8">
        <v>1000.0</v>
      </c>
      <c r="F470" s="15">
        <v>0.0</v>
      </c>
      <c r="G470" s="13">
        <f>F470*470</f>
        <v>0</v>
      </c>
      <c r="H470" s="18" t="s">
        <v>15</v>
      </c>
    </row>
    <row r="471" spans="1:8" outlineLevel="1">
      <c r="A471" s="18">
        <v>464</v>
      </c>
      <c r="B471" s="9" t="s">
        <v>1393</v>
      </c>
      <c r="C471" s="10" t="s">
        <v>1394</v>
      </c>
      <c r="D471" s="10" t="s">
        <v>1395</v>
      </c>
      <c r="E471" s="8">
        <v>1000.0</v>
      </c>
      <c r="F471" s="15">
        <v>0.0</v>
      </c>
      <c r="G471" s="13">
        <f>F471*471</f>
        <v>0</v>
      </c>
      <c r="H471" s="18" t="s">
        <v>15</v>
      </c>
    </row>
    <row r="472" spans="1:8" outlineLevel="1">
      <c r="A472" s="18">
        <v>465</v>
      </c>
      <c r="B472" s="9" t="s">
        <v>1396</v>
      </c>
      <c r="C472" s="10" t="s">
        <v>1397</v>
      </c>
      <c r="D472" s="10" t="s">
        <v>1398</v>
      </c>
      <c r="E472" s="8">
        <v>1000.0</v>
      </c>
      <c r="F472" s="15">
        <v>0.0</v>
      </c>
      <c r="G472" s="13">
        <f>F472*472</f>
        <v>0</v>
      </c>
      <c r="H472" s="18" t="s">
        <v>15</v>
      </c>
    </row>
    <row r="473" spans="1:8" outlineLevel="1">
      <c r="A473" s="18">
        <v>466</v>
      </c>
      <c r="B473" s="9" t="s">
        <v>1399</v>
      </c>
      <c r="C473" s="10" t="s">
        <v>1400</v>
      </c>
      <c r="D473" s="10" t="s">
        <v>1401</v>
      </c>
      <c r="E473" s="8">
        <v>1000.0</v>
      </c>
      <c r="F473" s="15">
        <v>0.0</v>
      </c>
      <c r="G473" s="13">
        <f>F473*473</f>
        <v>0</v>
      </c>
      <c r="H473" s="18" t="s">
        <v>15</v>
      </c>
    </row>
    <row r="474" spans="1:8" outlineLevel="1">
      <c r="A474" s="18">
        <v>467</v>
      </c>
      <c r="B474" s="9" t="s">
        <v>1402</v>
      </c>
      <c r="C474" s="10" t="s">
        <v>1403</v>
      </c>
      <c r="D474" s="10" t="s">
        <v>1404</v>
      </c>
      <c r="E474" s="8">
        <v>1000.0</v>
      </c>
      <c r="F474" s="15">
        <v>0.0</v>
      </c>
      <c r="G474" s="13">
        <f>F474*474</f>
        <v>0</v>
      </c>
      <c r="H474" s="18" t="s">
        <v>15</v>
      </c>
    </row>
    <row r="475" spans="1:8" outlineLevel="1">
      <c r="A475" s="18">
        <v>468</v>
      </c>
      <c r="B475" s="9" t="s">
        <v>1405</v>
      </c>
      <c r="C475" s="10" t="s">
        <v>1406</v>
      </c>
      <c r="D475" s="10" t="s">
        <v>1407</v>
      </c>
      <c r="E475" s="8">
        <v>1000.0</v>
      </c>
      <c r="F475" s="15">
        <v>0.0</v>
      </c>
      <c r="G475" s="13">
        <f>F475*475</f>
        <v>0</v>
      </c>
      <c r="H475" s="18" t="s">
        <v>15</v>
      </c>
    </row>
    <row r="476" spans="1:8" outlineLevel="1">
      <c r="A476" s="18">
        <v>469</v>
      </c>
      <c r="B476" s="9" t="s">
        <v>1408</v>
      </c>
      <c r="C476" s="10" t="s">
        <v>1409</v>
      </c>
      <c r="D476" s="10" t="s">
        <v>1410</v>
      </c>
      <c r="E476" s="8">
        <v>1000.0</v>
      </c>
      <c r="F476" s="15">
        <v>0.0</v>
      </c>
      <c r="G476" s="13">
        <f>F476*476</f>
        <v>0</v>
      </c>
      <c r="H476" s="18" t="s">
        <v>15</v>
      </c>
    </row>
    <row r="477" spans="1:8" outlineLevel="1">
      <c r="A477" s="18">
        <v>470</v>
      </c>
      <c r="B477" s="9" t="s">
        <v>1411</v>
      </c>
      <c r="C477" s="10" t="s">
        <v>1412</v>
      </c>
      <c r="D477" s="10" t="s">
        <v>1413</v>
      </c>
      <c r="E477" s="8">
        <v>1000.0</v>
      </c>
      <c r="F477" s="15">
        <v>0.0</v>
      </c>
      <c r="G477" s="13">
        <f>F477*477</f>
        <v>0</v>
      </c>
      <c r="H477" s="18" t="s">
        <v>15</v>
      </c>
    </row>
    <row r="478" spans="1:8" outlineLevel="1">
      <c r="A478" s="18">
        <v>471</v>
      </c>
      <c r="B478" s="9" t="s">
        <v>1414</v>
      </c>
      <c r="C478" s="10" t="s">
        <v>1415</v>
      </c>
      <c r="D478" s="10" t="s">
        <v>1416</v>
      </c>
      <c r="E478" s="8">
        <v>1000.0</v>
      </c>
      <c r="F478" s="15">
        <v>0.0</v>
      </c>
      <c r="G478" s="13">
        <f>F478*478</f>
        <v>0</v>
      </c>
      <c r="H478" s="18" t="s">
        <v>15</v>
      </c>
    </row>
    <row r="479" spans="1:8" outlineLevel="1">
      <c r="A479" s="18">
        <v>472</v>
      </c>
      <c r="B479" s="9" t="s">
        <v>1417</v>
      </c>
      <c r="C479" s="10" t="s">
        <v>1418</v>
      </c>
      <c r="D479" s="10" t="s">
        <v>1419</v>
      </c>
      <c r="E479" s="8">
        <v>1000.0</v>
      </c>
      <c r="F479" s="15">
        <v>0.0</v>
      </c>
      <c r="G479" s="13">
        <f>F479*479</f>
        <v>0</v>
      </c>
      <c r="H479" s="18" t="s">
        <v>15</v>
      </c>
    </row>
    <row r="480" spans="1:8" outlineLevel="1">
      <c r="A480" s="18">
        <v>473</v>
      </c>
      <c r="B480" s="9" t="s">
        <v>1420</v>
      </c>
      <c r="C480" s="10" t="s">
        <v>1421</v>
      </c>
      <c r="D480" s="10" t="s">
        <v>1422</v>
      </c>
      <c r="E480" s="8">
        <v>1000.0</v>
      </c>
      <c r="F480" s="15">
        <v>0.0</v>
      </c>
      <c r="G480" s="13">
        <f>F480*480</f>
        <v>0</v>
      </c>
      <c r="H480" s="18" t="s">
        <v>15</v>
      </c>
    </row>
    <row r="481" spans="1:8" outlineLevel="1">
      <c r="A481" s="18">
        <v>474</v>
      </c>
      <c r="B481" s="9" t="s">
        <v>1423</v>
      </c>
      <c r="C481" s="10" t="s">
        <v>1424</v>
      </c>
      <c r="D481" s="10" t="s">
        <v>1425</v>
      </c>
      <c r="E481" s="8">
        <v>1000.0</v>
      </c>
      <c r="F481" s="15">
        <v>0.0</v>
      </c>
      <c r="G481" s="13">
        <f>F481*481</f>
        <v>0</v>
      </c>
      <c r="H481" s="18" t="s">
        <v>15</v>
      </c>
    </row>
    <row r="482" spans="1:8" outlineLevel="1">
      <c r="A482" s="18">
        <v>475</v>
      </c>
      <c r="B482" s="9" t="s">
        <v>1426</v>
      </c>
      <c r="C482" s="10" t="s">
        <v>1427</v>
      </c>
      <c r="D482" s="10" t="s">
        <v>1428</v>
      </c>
      <c r="E482" s="8">
        <v>1000.0</v>
      </c>
      <c r="F482" s="15">
        <v>0.0</v>
      </c>
      <c r="G482" s="13">
        <f>F482*482</f>
        <v>0</v>
      </c>
      <c r="H482" s="18" t="s">
        <v>15</v>
      </c>
    </row>
    <row r="483" spans="1:8" outlineLevel="1">
      <c r="A483" s="18">
        <v>476</v>
      </c>
      <c r="B483" s="9" t="s">
        <v>1429</v>
      </c>
      <c r="C483" s="10" t="s">
        <v>1430</v>
      </c>
      <c r="D483" s="10" t="s">
        <v>1431</v>
      </c>
      <c r="E483" s="8">
        <v>1000.0</v>
      </c>
      <c r="F483" s="15">
        <v>0.0</v>
      </c>
      <c r="G483" s="13">
        <f>F483*483</f>
        <v>0</v>
      </c>
      <c r="H483" s="18" t="s">
        <v>15</v>
      </c>
    </row>
    <row r="484" spans="1:8" outlineLevel="1">
      <c r="A484" s="18">
        <v>477</v>
      </c>
      <c r="B484" s="9" t="s">
        <v>1432</v>
      </c>
      <c r="C484" s="10" t="s">
        <v>1433</v>
      </c>
      <c r="D484" s="10" t="s">
        <v>1434</v>
      </c>
      <c r="E484" s="8">
        <v>1000.0</v>
      </c>
      <c r="F484" s="15">
        <v>0.0</v>
      </c>
      <c r="G484" s="13">
        <f>F484*484</f>
        <v>0</v>
      </c>
      <c r="H484" s="18" t="s">
        <v>15</v>
      </c>
    </row>
    <row r="485" spans="1:8" outlineLevel="1">
      <c r="A485" s="18">
        <v>478</v>
      </c>
      <c r="B485" s="9" t="s">
        <v>1435</v>
      </c>
      <c r="C485" s="10" t="s">
        <v>1436</v>
      </c>
      <c r="D485" s="10" t="s">
        <v>1437</v>
      </c>
      <c r="E485" s="8">
        <v>1000.0</v>
      </c>
      <c r="F485" s="15">
        <v>0.0</v>
      </c>
      <c r="G485" s="13">
        <f>F485*485</f>
        <v>0</v>
      </c>
      <c r="H485" s="18" t="s">
        <v>15</v>
      </c>
    </row>
    <row r="486" spans="1:8" outlineLevel="1">
      <c r="A486" s="18">
        <v>479</v>
      </c>
      <c r="B486" s="9" t="s">
        <v>1438</v>
      </c>
      <c r="C486" s="10" t="s">
        <v>1439</v>
      </c>
      <c r="D486" s="10" t="s">
        <v>1440</v>
      </c>
      <c r="E486" s="8">
        <v>1000.0</v>
      </c>
      <c r="F486" s="15">
        <v>0.0</v>
      </c>
      <c r="G486" s="13">
        <f>F486*486</f>
        <v>0</v>
      </c>
      <c r="H486" s="18" t="s">
        <v>15</v>
      </c>
    </row>
    <row r="487" spans="1:8" outlineLevel="1">
      <c r="A487" s="18">
        <v>480</v>
      </c>
      <c r="B487" s="9" t="s">
        <v>1441</v>
      </c>
      <c r="C487" s="10" t="s">
        <v>1442</v>
      </c>
      <c r="D487" s="10" t="s">
        <v>1443</v>
      </c>
      <c r="E487" s="8">
        <v>1000.0</v>
      </c>
      <c r="F487" s="15">
        <v>0.0</v>
      </c>
      <c r="G487" s="13">
        <f>F487*487</f>
        <v>0</v>
      </c>
      <c r="H487" s="18" t="s">
        <v>15</v>
      </c>
    </row>
    <row r="488" spans="1:8" outlineLevel="1">
      <c r="A488" s="18">
        <v>481</v>
      </c>
      <c r="B488" s="9" t="s">
        <v>1444</v>
      </c>
      <c r="C488" s="10" t="s">
        <v>1445</v>
      </c>
      <c r="D488" s="10" t="s">
        <v>1446</v>
      </c>
      <c r="E488" s="8">
        <v>1000.0</v>
      </c>
      <c r="F488" s="15">
        <v>0.0</v>
      </c>
      <c r="G488" s="13">
        <f>F488*488</f>
        <v>0</v>
      </c>
      <c r="H488" s="18" t="s">
        <v>15</v>
      </c>
    </row>
    <row r="489" spans="1:8" outlineLevel="1">
      <c r="A489" s="18">
        <v>482</v>
      </c>
      <c r="B489" s="9" t="s">
        <v>1447</v>
      </c>
      <c r="C489" s="10" t="s">
        <v>1448</v>
      </c>
      <c r="D489" s="10" t="s">
        <v>1449</v>
      </c>
      <c r="E489" s="8">
        <v>1000.0</v>
      </c>
      <c r="F489" s="15">
        <v>0.0</v>
      </c>
      <c r="G489" s="13">
        <f>F489*489</f>
        <v>0</v>
      </c>
      <c r="H489" s="18" t="s">
        <v>15</v>
      </c>
    </row>
    <row r="490" spans="1:8" outlineLevel="1">
      <c r="A490" s="18">
        <v>483</v>
      </c>
      <c r="B490" s="9" t="s">
        <v>1450</v>
      </c>
      <c r="C490" s="10" t="s">
        <v>1451</v>
      </c>
      <c r="D490" s="10" t="s">
        <v>1452</v>
      </c>
      <c r="E490" s="8">
        <v>1000.0</v>
      </c>
      <c r="F490" s="15">
        <v>0.0</v>
      </c>
      <c r="G490" s="13">
        <f>F490*490</f>
        <v>0</v>
      </c>
      <c r="H490" s="18" t="s">
        <v>15</v>
      </c>
    </row>
    <row r="491" spans="1:8" outlineLevel="1">
      <c r="A491" s="18">
        <v>484</v>
      </c>
      <c r="B491" s="9" t="s">
        <v>1453</v>
      </c>
      <c r="C491" s="10" t="s">
        <v>1454</v>
      </c>
      <c r="D491" s="10" t="s">
        <v>1455</v>
      </c>
      <c r="E491" s="8">
        <v>1000.0</v>
      </c>
      <c r="F491" s="15">
        <v>0.0</v>
      </c>
      <c r="G491" s="13">
        <f>F491*491</f>
        <v>0</v>
      </c>
      <c r="H491" s="18" t="s">
        <v>15</v>
      </c>
    </row>
    <row r="492" spans="1:8" outlineLevel="1">
      <c r="A492" s="18">
        <v>485</v>
      </c>
      <c r="B492" s="9" t="s">
        <v>1456</v>
      </c>
      <c r="C492" s="10" t="s">
        <v>1457</v>
      </c>
      <c r="D492" s="10" t="s">
        <v>1458</v>
      </c>
      <c r="E492" s="8">
        <v>1000.0</v>
      </c>
      <c r="F492" s="15">
        <v>0.0</v>
      </c>
      <c r="G492" s="13">
        <f>F492*492</f>
        <v>0</v>
      </c>
      <c r="H492" s="18" t="s">
        <v>15</v>
      </c>
    </row>
    <row r="493" spans="1:8" outlineLevel="1">
      <c r="A493" s="18">
        <v>486</v>
      </c>
      <c r="B493" s="9" t="s">
        <v>1459</v>
      </c>
      <c r="C493" s="10" t="s">
        <v>1460</v>
      </c>
      <c r="D493" s="10" t="s">
        <v>1461</v>
      </c>
      <c r="E493" s="8">
        <v>1000.0</v>
      </c>
      <c r="F493" s="15">
        <v>0.0</v>
      </c>
      <c r="G493" s="13">
        <f>F493*493</f>
        <v>0</v>
      </c>
      <c r="H493" s="18" t="s">
        <v>15</v>
      </c>
    </row>
    <row r="494" spans="1:8" outlineLevel="1">
      <c r="A494" s="18">
        <v>487</v>
      </c>
      <c r="B494" s="9" t="s">
        <v>1459</v>
      </c>
      <c r="C494" s="10" t="s">
        <v>1462</v>
      </c>
      <c r="D494" s="10" t="s">
        <v>1463</v>
      </c>
      <c r="E494" s="8">
        <v>1000.0</v>
      </c>
      <c r="F494" s="15">
        <v>0.0</v>
      </c>
      <c r="G494" s="13">
        <f>F494*494</f>
        <v>0</v>
      </c>
      <c r="H494" s="18" t="s">
        <v>15</v>
      </c>
    </row>
    <row r="495" spans="1:8" outlineLevel="1">
      <c r="A495" s="18">
        <v>488</v>
      </c>
      <c r="B495" s="9" t="s">
        <v>1464</v>
      </c>
      <c r="C495" s="10" t="s">
        <v>1465</v>
      </c>
      <c r="D495" s="10" t="s">
        <v>1466</v>
      </c>
      <c r="E495" s="8">
        <v>1000.0</v>
      </c>
      <c r="F495" s="15">
        <v>0.0</v>
      </c>
      <c r="G495" s="13">
        <f>F495*495</f>
        <v>0</v>
      </c>
      <c r="H495" s="18" t="s">
        <v>15</v>
      </c>
    </row>
    <row r="496" spans="1:8" outlineLevel="1">
      <c r="A496" s="18">
        <v>489</v>
      </c>
      <c r="B496" s="9" t="s">
        <v>1467</v>
      </c>
      <c r="C496" s="10" t="s">
        <v>1468</v>
      </c>
      <c r="D496" s="10" t="s">
        <v>1469</v>
      </c>
      <c r="E496" s="8">
        <v>1000.0</v>
      </c>
      <c r="F496" s="15">
        <v>0.0</v>
      </c>
      <c r="G496" s="13">
        <f>F496*496</f>
        <v>0</v>
      </c>
      <c r="H496" s="18" t="s">
        <v>15</v>
      </c>
    </row>
    <row r="497" spans="1:8" outlineLevel="1">
      <c r="A497" s="18">
        <v>490</v>
      </c>
      <c r="B497" s="9" t="s">
        <v>1470</v>
      </c>
      <c r="C497" s="10" t="s">
        <v>1471</v>
      </c>
      <c r="D497" s="10" t="s">
        <v>1472</v>
      </c>
      <c r="E497" s="8">
        <v>1000.0</v>
      </c>
      <c r="F497" s="15">
        <v>0.0</v>
      </c>
      <c r="G497" s="13">
        <f>F497*497</f>
        <v>0</v>
      </c>
      <c r="H497" s="18" t="s">
        <v>15</v>
      </c>
    </row>
    <row r="498" spans="1:8" outlineLevel="1">
      <c r="A498" s="18">
        <v>491</v>
      </c>
      <c r="B498" s="9" t="s">
        <v>1473</v>
      </c>
      <c r="C498" s="10" t="s">
        <v>1474</v>
      </c>
      <c r="D498" s="10" t="s">
        <v>1475</v>
      </c>
      <c r="E498" s="8">
        <v>1000.0</v>
      </c>
      <c r="F498" s="15">
        <v>0.0</v>
      </c>
      <c r="G498" s="13">
        <f>F498*498</f>
        <v>0</v>
      </c>
      <c r="H498" s="18" t="s">
        <v>15</v>
      </c>
    </row>
    <row r="499" spans="1:8" outlineLevel="1">
      <c r="A499" s="18">
        <v>492</v>
      </c>
      <c r="B499" s="9" t="s">
        <v>1476</v>
      </c>
      <c r="C499" s="10" t="s">
        <v>1477</v>
      </c>
      <c r="D499" s="10" t="s">
        <v>1478</v>
      </c>
      <c r="E499" s="8">
        <v>1000.0</v>
      </c>
      <c r="F499" s="15">
        <v>0.0</v>
      </c>
      <c r="G499" s="13">
        <f>F499*499</f>
        <v>0</v>
      </c>
      <c r="H499" s="18" t="s">
        <v>15</v>
      </c>
    </row>
    <row r="500" spans="1:8" outlineLevel="1">
      <c r="A500" s="18">
        <v>493</v>
      </c>
      <c r="B500" s="9" t="s">
        <v>1479</v>
      </c>
      <c r="C500" s="10" t="s">
        <v>1480</v>
      </c>
      <c r="D500" s="10" t="s">
        <v>1481</v>
      </c>
      <c r="E500" s="8">
        <v>1000.0</v>
      </c>
      <c r="F500" s="15">
        <v>0.0</v>
      </c>
      <c r="G500" s="13">
        <f>F500*500</f>
        <v>0</v>
      </c>
      <c r="H500" s="18" t="s">
        <v>15</v>
      </c>
    </row>
    <row r="501" spans="1:8" outlineLevel="1">
      <c r="A501" s="18">
        <v>494</v>
      </c>
      <c r="B501" s="9" t="s">
        <v>1482</v>
      </c>
      <c r="C501" s="10" t="s">
        <v>1483</v>
      </c>
      <c r="D501" s="10" t="s">
        <v>1484</v>
      </c>
      <c r="E501" s="8">
        <v>1000.0</v>
      </c>
      <c r="F501" s="15">
        <v>0.0</v>
      </c>
      <c r="G501" s="13">
        <f>F501*501</f>
        <v>0</v>
      </c>
      <c r="H501" s="18" t="s">
        <v>15</v>
      </c>
    </row>
    <row r="502" spans="1:8" outlineLevel="1">
      <c r="A502" s="18">
        <v>495</v>
      </c>
      <c r="B502" s="9" t="s">
        <v>1485</v>
      </c>
      <c r="C502" s="10" t="s">
        <v>1486</v>
      </c>
      <c r="D502" s="10" t="s">
        <v>1487</v>
      </c>
      <c r="E502" s="8">
        <v>1000.0</v>
      </c>
      <c r="F502" s="15">
        <v>0.0</v>
      </c>
      <c r="G502" s="13">
        <f>F502*502</f>
        <v>0</v>
      </c>
      <c r="H502" s="18" t="s">
        <v>15</v>
      </c>
    </row>
    <row r="503" spans="1:8" outlineLevel="1">
      <c r="A503" s="18">
        <v>496</v>
      </c>
      <c r="B503" s="9" t="s">
        <v>1488</v>
      </c>
      <c r="C503" s="10" t="s">
        <v>1489</v>
      </c>
      <c r="D503" s="10" t="s">
        <v>1490</v>
      </c>
      <c r="E503" s="8">
        <v>1000.0</v>
      </c>
      <c r="F503" s="15">
        <v>0.0</v>
      </c>
      <c r="G503" s="13">
        <f>F503*503</f>
        <v>0</v>
      </c>
      <c r="H503" s="18" t="s">
        <v>15</v>
      </c>
    </row>
    <row r="504" spans="1:8" outlineLevel="1">
      <c r="A504" s="18">
        <v>497</v>
      </c>
      <c r="B504" s="9" t="s">
        <v>1491</v>
      </c>
      <c r="C504" s="10" t="s">
        <v>1492</v>
      </c>
      <c r="D504" s="10" t="s">
        <v>1493</v>
      </c>
      <c r="E504" s="8">
        <v>1000.0</v>
      </c>
      <c r="F504" s="15">
        <v>402153.0</v>
      </c>
      <c r="G504" s="13">
        <f>F504*504</f>
        <v>202685112</v>
      </c>
      <c r="H504" s="18" t="s">
        <v>15</v>
      </c>
    </row>
    <row r="505" spans="1:8" outlineLevel="1">
      <c r="A505" s="18">
        <v>498</v>
      </c>
      <c r="B505" s="9" t="s">
        <v>1494</v>
      </c>
      <c r="C505" s="10" t="s">
        <v>1495</v>
      </c>
      <c r="D505" s="10" t="s">
        <v>1496</v>
      </c>
      <c r="E505" s="8">
        <v>1000.0</v>
      </c>
      <c r="F505" s="15">
        <v>536129.0</v>
      </c>
      <c r="G505" s="13">
        <f>F505*505</f>
        <v>270745145</v>
      </c>
      <c r="H505" s="18" t="s">
        <v>15</v>
      </c>
    </row>
    <row r="506" spans="1:8" outlineLevel="1">
      <c r="A506" s="18">
        <v>499</v>
      </c>
      <c r="B506" s="9" t="s">
        <v>1497</v>
      </c>
      <c r="C506" s="10" t="s">
        <v>1498</v>
      </c>
      <c r="D506" s="10" t="s">
        <v>1499</v>
      </c>
      <c r="E506" s="8">
        <v>1000.0</v>
      </c>
      <c r="F506" s="15">
        <v>358052.0</v>
      </c>
      <c r="G506" s="13">
        <f>F506*506</f>
        <v>181174312</v>
      </c>
      <c r="H506" s="18" t="s">
        <v>15</v>
      </c>
    </row>
    <row r="507" spans="1:8" outlineLevel="1">
      <c r="A507" s="18">
        <v>500</v>
      </c>
      <c r="B507" s="9" t="s">
        <v>1500</v>
      </c>
      <c r="C507" s="10" t="s">
        <v>1501</v>
      </c>
      <c r="D507" s="10" t="s">
        <v>1502</v>
      </c>
      <c r="E507" s="8">
        <v>1000.0</v>
      </c>
      <c r="F507" s="15">
        <v>61640.0</v>
      </c>
      <c r="G507" s="13">
        <f>F507*507</f>
        <v>31251480</v>
      </c>
      <c r="H507" s="18" t="s">
        <v>15</v>
      </c>
    </row>
    <row r="508" spans="1:8" outlineLevel="1">
      <c r="A508" s="18">
        <v>501</v>
      </c>
      <c r="B508" s="9" t="s">
        <v>1503</v>
      </c>
      <c r="C508" s="10" t="s">
        <v>1504</v>
      </c>
      <c r="D508" s="10" t="s">
        <v>1505</v>
      </c>
      <c r="E508" s="8">
        <v>1000.0</v>
      </c>
      <c r="F508" s="15">
        <v>49646.0</v>
      </c>
      <c r="G508" s="13">
        <f>F508*508</f>
        <v>25220168</v>
      </c>
      <c r="H508" s="18" t="s">
        <v>15</v>
      </c>
    </row>
    <row r="509" spans="1:8" outlineLevel="1">
      <c r="A509" s="18">
        <v>502</v>
      </c>
      <c r="B509" s="9" t="s">
        <v>1506</v>
      </c>
      <c r="C509" s="10" t="s">
        <v>1507</v>
      </c>
      <c r="D509" s="10" t="s">
        <v>1508</v>
      </c>
      <c r="E509" s="8">
        <v>1000.0</v>
      </c>
      <c r="F509" s="15">
        <v>0.0</v>
      </c>
      <c r="G509" s="13">
        <f>F509*509</f>
        <v>0</v>
      </c>
      <c r="H509" s="18" t="s">
        <v>15</v>
      </c>
    </row>
    <row r="510" spans="1:8" outlineLevel="1">
      <c r="A510" s="18">
        <v>503</v>
      </c>
      <c r="B510" s="9" t="s">
        <v>1509</v>
      </c>
      <c r="C510" s="10" t="s">
        <v>1510</v>
      </c>
      <c r="D510" s="10" t="s">
        <v>1511</v>
      </c>
      <c r="E510" s="8">
        <v>1000.0</v>
      </c>
      <c r="F510" s="15">
        <v>0.0</v>
      </c>
      <c r="G510" s="13">
        <f>F510*510</f>
        <v>0</v>
      </c>
      <c r="H510" s="18" t="s">
        <v>15</v>
      </c>
    </row>
    <row r="511" spans="1:8" outlineLevel="1">
      <c r="A511" s="18">
        <v>504</v>
      </c>
      <c r="B511" s="9" t="s">
        <v>1512</v>
      </c>
      <c r="C511" s="10" t="s">
        <v>1513</v>
      </c>
      <c r="D511" s="10" t="s">
        <v>1514</v>
      </c>
      <c r="E511" s="8">
        <v>1000.0</v>
      </c>
      <c r="F511" s="15">
        <v>0.0</v>
      </c>
      <c r="G511" s="13">
        <f>F511*511</f>
        <v>0</v>
      </c>
      <c r="H511" s="18" t="s">
        <v>15</v>
      </c>
    </row>
    <row r="512" spans="1:8" outlineLevel="1">
      <c r="A512" s="18">
        <v>505</v>
      </c>
      <c r="B512" s="9" t="s">
        <v>1515</v>
      </c>
      <c r="C512" s="10" t="s">
        <v>1516</v>
      </c>
      <c r="D512" s="10" t="s">
        <v>1517</v>
      </c>
      <c r="E512" s="8">
        <v>1000.0</v>
      </c>
      <c r="F512" s="15">
        <v>0.0</v>
      </c>
      <c r="G512" s="13">
        <f>F512*512</f>
        <v>0</v>
      </c>
      <c r="H512" s="18" t="s">
        <v>15</v>
      </c>
    </row>
    <row r="513" spans="1:8" outlineLevel="1">
      <c r="A513" s="18">
        <v>506</v>
      </c>
      <c r="B513" s="9"/>
      <c r="C513" s="10" t="s">
        <v>1518</v>
      </c>
      <c r="D513" s="10" t="s">
        <v>1519</v>
      </c>
      <c r="E513" s="8">
        <v>1000.0</v>
      </c>
      <c r="F513" s="15">
        <v>0.0</v>
      </c>
      <c r="G513" s="13">
        <f>F513*513</f>
        <v>0</v>
      </c>
      <c r="H513" s="18" t="s">
        <v>15</v>
      </c>
    </row>
    <row r="514" spans="1:8" outlineLevel="1">
      <c r="A514" s="18">
        <v>507</v>
      </c>
      <c r="B514" s="9" t="s">
        <v>1520</v>
      </c>
      <c r="C514" s="10" t="s">
        <v>1521</v>
      </c>
      <c r="D514" s="10" t="s">
        <v>1522</v>
      </c>
      <c r="E514" s="8">
        <v>1000.0</v>
      </c>
      <c r="F514" s="15">
        <v>0.0</v>
      </c>
      <c r="G514" s="13">
        <f>F514*514</f>
        <v>0</v>
      </c>
      <c r="H514" s="18" t="s">
        <v>15</v>
      </c>
    </row>
    <row r="515" spans="1:8" outlineLevel="1">
      <c r="A515" s="18">
        <v>508</v>
      </c>
      <c r="B515" s="9" t="s">
        <v>1523</v>
      </c>
      <c r="C515" s="10" t="s">
        <v>1524</v>
      </c>
      <c r="D515" s="10" t="s">
        <v>1525</v>
      </c>
      <c r="E515" s="8">
        <v>1000.0</v>
      </c>
      <c r="F515" s="15">
        <v>0.0</v>
      </c>
      <c r="G515" s="13">
        <f>F515*515</f>
        <v>0</v>
      </c>
      <c r="H515" s="18" t="s">
        <v>15</v>
      </c>
    </row>
    <row r="516" spans="1:8" outlineLevel="1">
      <c r="A516" s="18">
        <v>509</v>
      </c>
      <c r="B516" s="9" t="s">
        <v>1526</v>
      </c>
      <c r="C516" s="10" t="s">
        <v>1527</v>
      </c>
      <c r="D516" s="10" t="s">
        <v>1528</v>
      </c>
      <c r="E516" s="8">
        <v>1000.0</v>
      </c>
      <c r="F516" s="15">
        <v>0.0</v>
      </c>
      <c r="G516" s="13">
        <f>F516*516</f>
        <v>0</v>
      </c>
      <c r="H516" s="18" t="s">
        <v>15</v>
      </c>
    </row>
    <row r="517" spans="1:8" outlineLevel="1">
      <c r="A517" s="18">
        <v>510</v>
      </c>
      <c r="B517" s="9" t="s">
        <v>1523</v>
      </c>
      <c r="C517" s="10" t="s">
        <v>1529</v>
      </c>
      <c r="D517" s="10" t="s">
        <v>1530</v>
      </c>
      <c r="E517" s="8">
        <v>1000.0</v>
      </c>
      <c r="F517" s="15">
        <v>0.0</v>
      </c>
      <c r="G517" s="13">
        <f>F517*517</f>
        <v>0</v>
      </c>
      <c r="H517" s="18" t="s">
        <v>15</v>
      </c>
    </row>
    <row r="518" spans="1:8" outlineLevel="1">
      <c r="A518" s="18">
        <v>511</v>
      </c>
      <c r="B518" s="9" t="s">
        <v>1531</v>
      </c>
      <c r="C518" s="10" t="s">
        <v>1532</v>
      </c>
      <c r="D518" s="10" t="s">
        <v>1533</v>
      </c>
      <c r="E518" s="8">
        <v>1000.0</v>
      </c>
      <c r="F518" s="15">
        <v>0.0</v>
      </c>
      <c r="G518" s="13">
        <f>F518*518</f>
        <v>0</v>
      </c>
      <c r="H518" s="18" t="s">
        <v>15</v>
      </c>
    </row>
    <row r="519" spans="1:8" outlineLevel="1">
      <c r="A519" s="18">
        <v>512</v>
      </c>
      <c r="B519" s="9" t="s">
        <v>1534</v>
      </c>
      <c r="C519" s="10" t="s">
        <v>1535</v>
      </c>
      <c r="D519" s="10" t="s">
        <v>1536</v>
      </c>
      <c r="E519" s="8">
        <v>1000.0</v>
      </c>
      <c r="F519" s="15">
        <v>0.0</v>
      </c>
      <c r="G519" s="13">
        <f>F519*519</f>
        <v>0</v>
      </c>
      <c r="H519" s="18" t="s">
        <v>15</v>
      </c>
    </row>
    <row r="520" spans="1:8" outlineLevel="1">
      <c r="A520" s="18">
        <v>513</v>
      </c>
      <c r="B520" s="9" t="s">
        <v>1537</v>
      </c>
      <c r="C520" s="10" t="s">
        <v>1538</v>
      </c>
      <c r="D520" s="10" t="s">
        <v>1539</v>
      </c>
      <c r="E520" s="8">
        <v>1000.0</v>
      </c>
      <c r="F520" s="15">
        <v>0.0</v>
      </c>
      <c r="G520" s="13">
        <f>F520*520</f>
        <v>0</v>
      </c>
      <c r="H520" s="18" t="s">
        <v>15</v>
      </c>
    </row>
    <row r="521" spans="1:8" outlineLevel="1">
      <c r="A521" s="18">
        <v>514</v>
      </c>
      <c r="B521" s="9" t="s">
        <v>1540</v>
      </c>
      <c r="C521" s="10" t="s">
        <v>1541</v>
      </c>
      <c r="D521" s="10" t="s">
        <v>1542</v>
      </c>
      <c r="E521" s="8">
        <v>1000.0</v>
      </c>
      <c r="F521" s="15">
        <v>0.0</v>
      </c>
      <c r="G521" s="13">
        <f>F521*521</f>
        <v>0</v>
      </c>
      <c r="H521" s="18" t="s">
        <v>15</v>
      </c>
    </row>
    <row r="522" spans="1:8" outlineLevel="1">
      <c r="A522" s="18">
        <v>515</v>
      </c>
      <c r="B522" s="9" t="s">
        <v>1543</v>
      </c>
      <c r="C522" s="10" t="s">
        <v>1544</v>
      </c>
      <c r="D522" s="10" t="s">
        <v>1545</v>
      </c>
      <c r="E522" s="8">
        <v>1000.0</v>
      </c>
      <c r="F522" s="15">
        <v>0.0</v>
      </c>
      <c r="G522" s="13">
        <f>F522*522</f>
        <v>0</v>
      </c>
      <c r="H522" s="18" t="s">
        <v>15</v>
      </c>
    </row>
    <row r="523" spans="1:8" outlineLevel="1">
      <c r="A523" s="18">
        <v>516</v>
      </c>
      <c r="B523" s="9" t="s">
        <v>1546</v>
      </c>
      <c r="C523" s="10" t="s">
        <v>1547</v>
      </c>
      <c r="D523" s="10" t="s">
        <v>1548</v>
      </c>
      <c r="E523" s="8">
        <v>1000.0</v>
      </c>
      <c r="F523" s="15">
        <v>0.0</v>
      </c>
      <c r="G523" s="13">
        <f>F523*523</f>
        <v>0</v>
      </c>
      <c r="H523" s="18" t="s">
        <v>15</v>
      </c>
    </row>
    <row r="524" spans="1:8" outlineLevel="1">
      <c r="A524" s="18">
        <v>517</v>
      </c>
      <c r="B524" s="9" t="s">
        <v>1549</v>
      </c>
      <c r="C524" s="10" t="s">
        <v>1550</v>
      </c>
      <c r="D524" s="10" t="s">
        <v>1551</v>
      </c>
      <c r="E524" s="8">
        <v>1000.0</v>
      </c>
      <c r="F524" s="15">
        <v>0.0</v>
      </c>
      <c r="G524" s="13">
        <f>F524*524</f>
        <v>0</v>
      </c>
      <c r="H524" s="18" t="s">
        <v>15</v>
      </c>
    </row>
    <row r="525" spans="1:8" outlineLevel="1">
      <c r="A525" s="18">
        <v>518</v>
      </c>
      <c r="B525" s="9" t="s">
        <v>1552</v>
      </c>
      <c r="C525" s="10" t="s">
        <v>1553</v>
      </c>
      <c r="D525" s="10" t="s">
        <v>1554</v>
      </c>
      <c r="E525" s="8">
        <v>1000.0</v>
      </c>
      <c r="F525" s="15">
        <v>0.0</v>
      </c>
      <c r="G525" s="13">
        <f>F525*525</f>
        <v>0</v>
      </c>
      <c r="H525" s="18" t="s">
        <v>15</v>
      </c>
    </row>
    <row r="526" spans="1:8" outlineLevel="1">
      <c r="A526" s="18">
        <v>519</v>
      </c>
      <c r="B526" s="9" t="s">
        <v>1555</v>
      </c>
      <c r="C526" s="10" t="s">
        <v>1556</v>
      </c>
      <c r="D526" s="10" t="s">
        <v>1557</v>
      </c>
      <c r="E526" s="8">
        <v>1000.0</v>
      </c>
      <c r="F526" s="15">
        <v>0.0</v>
      </c>
      <c r="G526" s="13">
        <f>F526*526</f>
        <v>0</v>
      </c>
      <c r="H526" s="18" t="s">
        <v>15</v>
      </c>
    </row>
    <row r="527" spans="1:8" outlineLevel="1">
      <c r="A527" s="18">
        <v>520</v>
      </c>
      <c r="B527" s="9" t="s">
        <v>1558</v>
      </c>
      <c r="C527" s="10" t="s">
        <v>1559</v>
      </c>
      <c r="D527" s="10" t="s">
        <v>1560</v>
      </c>
      <c r="E527" s="8">
        <v>1000.0</v>
      </c>
      <c r="F527" s="15">
        <v>0.0</v>
      </c>
      <c r="G527" s="13">
        <f>F527*527</f>
        <v>0</v>
      </c>
      <c r="H527" s="18" t="s">
        <v>15</v>
      </c>
    </row>
    <row r="528" spans="1:8" outlineLevel="1">
      <c r="A528" s="18">
        <v>521</v>
      </c>
      <c r="B528" s="9" t="s">
        <v>1561</v>
      </c>
      <c r="C528" s="10" t="s">
        <v>1562</v>
      </c>
      <c r="D528" s="10" t="s">
        <v>1563</v>
      </c>
      <c r="E528" s="8">
        <v>1000.0</v>
      </c>
      <c r="F528" s="15">
        <v>0.0</v>
      </c>
      <c r="G528" s="13">
        <f>F528*528</f>
        <v>0</v>
      </c>
      <c r="H528" s="18" t="s">
        <v>15</v>
      </c>
    </row>
    <row r="529" spans="1:8" outlineLevel="1">
      <c r="A529" s="18">
        <v>522</v>
      </c>
      <c r="B529" s="9" t="s">
        <v>1564</v>
      </c>
      <c r="C529" s="10" t="s">
        <v>1565</v>
      </c>
      <c r="D529" s="10" t="s">
        <v>1566</v>
      </c>
      <c r="E529" s="8">
        <v>1000.0</v>
      </c>
      <c r="F529" s="15">
        <v>0.0</v>
      </c>
      <c r="G529" s="13">
        <f>F529*529</f>
        <v>0</v>
      </c>
      <c r="H529" s="18" t="s">
        <v>15</v>
      </c>
    </row>
    <row r="530" spans="1:8" outlineLevel="1">
      <c r="A530" s="18">
        <v>523</v>
      </c>
      <c r="B530" s="9" t="s">
        <v>1567</v>
      </c>
      <c r="C530" s="10" t="s">
        <v>1568</v>
      </c>
      <c r="D530" s="10" t="s">
        <v>1569</v>
      </c>
      <c r="E530" s="8">
        <v>1000.0</v>
      </c>
      <c r="F530" s="15">
        <v>0.0</v>
      </c>
      <c r="G530" s="13">
        <f>F530*530</f>
        <v>0</v>
      </c>
      <c r="H530" s="18" t="s">
        <v>15</v>
      </c>
    </row>
    <row r="531" spans="1:8" outlineLevel="1">
      <c r="A531" s="18">
        <v>524</v>
      </c>
      <c r="B531" s="9" t="s">
        <v>1570</v>
      </c>
      <c r="C531" s="10" t="s">
        <v>1571</v>
      </c>
      <c r="D531" s="10" t="s">
        <v>1572</v>
      </c>
      <c r="E531" s="8">
        <v>1000.0</v>
      </c>
      <c r="F531" s="15">
        <v>0.0</v>
      </c>
      <c r="G531" s="13">
        <f>F531*531</f>
        <v>0</v>
      </c>
      <c r="H531" s="18" t="s">
        <v>15</v>
      </c>
    </row>
    <row r="532" spans="1:8" outlineLevel="1">
      <c r="A532" s="18">
        <v>525</v>
      </c>
      <c r="B532" s="9" t="s">
        <v>1573</v>
      </c>
      <c r="C532" s="10" t="s">
        <v>1574</v>
      </c>
      <c r="D532" s="10" t="s">
        <v>1575</v>
      </c>
      <c r="E532" s="8">
        <v>1000.0</v>
      </c>
      <c r="F532" s="15">
        <v>0.0</v>
      </c>
      <c r="G532" s="13">
        <f>F532*532</f>
        <v>0</v>
      </c>
      <c r="H532" s="18" t="s">
        <v>15</v>
      </c>
    </row>
    <row r="533" spans="1:8" outlineLevel="1">
      <c r="A533" s="18">
        <v>526</v>
      </c>
      <c r="B533" s="9" t="s">
        <v>1576</v>
      </c>
      <c r="C533" s="10" t="s">
        <v>1577</v>
      </c>
      <c r="D533" s="10" t="s">
        <v>1578</v>
      </c>
      <c r="E533" s="8">
        <v>1000.0</v>
      </c>
      <c r="F533" s="15">
        <v>29899.0</v>
      </c>
      <c r="G533" s="13">
        <f>F533*533</f>
        <v>15936167</v>
      </c>
      <c r="H533" s="18" t="s">
        <v>15</v>
      </c>
    </row>
    <row r="534" spans="1:8" outlineLevel="1">
      <c r="A534" s="18">
        <v>527</v>
      </c>
      <c r="B534" s="9" t="s">
        <v>1579</v>
      </c>
      <c r="C534" s="10" t="s">
        <v>1580</v>
      </c>
      <c r="D534" s="10" t="s">
        <v>1581</v>
      </c>
      <c r="E534" s="8">
        <v>1000.0</v>
      </c>
      <c r="F534" s="15">
        <v>72507.0</v>
      </c>
      <c r="G534" s="13">
        <f>F534*534</f>
        <v>38718738</v>
      </c>
      <c r="H534" s="18" t="s">
        <v>15</v>
      </c>
    </row>
    <row r="535" spans="1:8" outlineLevel="1">
      <c r="A535" s="18">
        <v>528</v>
      </c>
      <c r="B535" s="9" t="s">
        <v>1582</v>
      </c>
      <c r="C535" s="10" t="s">
        <v>1583</v>
      </c>
      <c r="D535" s="10" t="s">
        <v>1584</v>
      </c>
      <c r="E535" s="8">
        <v>1000.0</v>
      </c>
      <c r="F535" s="15">
        <v>74520.0</v>
      </c>
      <c r="G535" s="13">
        <f>F535*535</f>
        <v>39868200</v>
      </c>
      <c r="H535" s="18" t="s">
        <v>15</v>
      </c>
    </row>
    <row r="536" spans="1:8" outlineLevel="1">
      <c r="A536" s="18">
        <v>529</v>
      </c>
      <c r="B536" s="9" t="s">
        <v>1585</v>
      </c>
      <c r="C536" s="10" t="s">
        <v>1586</v>
      </c>
      <c r="D536" s="10" t="s">
        <v>1587</v>
      </c>
      <c r="E536" s="8">
        <v>1000.0</v>
      </c>
      <c r="F536" s="15">
        <v>0.0</v>
      </c>
      <c r="G536" s="13">
        <f>F536*536</f>
        <v>0</v>
      </c>
      <c r="H536" s="18" t="s">
        <v>15</v>
      </c>
    </row>
    <row r="537" spans="1:8" outlineLevel="1">
      <c r="A537" s="18">
        <v>530</v>
      </c>
      <c r="B537" s="9" t="s">
        <v>1588</v>
      </c>
      <c r="C537" s="10" t="s">
        <v>1589</v>
      </c>
      <c r="D537" s="10" t="s">
        <v>1590</v>
      </c>
      <c r="E537" s="8">
        <v>1000.0</v>
      </c>
      <c r="F537" s="15">
        <v>0.0</v>
      </c>
      <c r="G537" s="13">
        <f>F537*537</f>
        <v>0</v>
      </c>
      <c r="H537" s="18" t="s">
        <v>15</v>
      </c>
    </row>
    <row r="538" spans="1:8" outlineLevel="1">
      <c r="A538" s="18">
        <v>531</v>
      </c>
      <c r="B538" s="9" t="s">
        <v>1591</v>
      </c>
      <c r="C538" s="10" t="s">
        <v>1592</v>
      </c>
      <c r="D538" s="10" t="s">
        <v>1593</v>
      </c>
      <c r="E538" s="8">
        <v>1000.0</v>
      </c>
      <c r="F538" s="15">
        <v>0.0</v>
      </c>
      <c r="G538" s="13">
        <f>F538*538</f>
        <v>0</v>
      </c>
      <c r="H538" s="18" t="s">
        <v>15</v>
      </c>
    </row>
    <row r="539" spans="1:8" outlineLevel="1">
      <c r="A539" s="18">
        <v>532</v>
      </c>
      <c r="B539" s="9" t="s">
        <v>1594</v>
      </c>
      <c r="C539" s="10" t="s">
        <v>1595</v>
      </c>
      <c r="D539" s="10" t="s">
        <v>1596</v>
      </c>
      <c r="E539" s="8">
        <v>1000.0</v>
      </c>
      <c r="F539" s="15">
        <v>0.0</v>
      </c>
      <c r="G539" s="13">
        <f>F539*539</f>
        <v>0</v>
      </c>
      <c r="H539" s="18" t="s">
        <v>15</v>
      </c>
    </row>
    <row r="540" spans="1:8" outlineLevel="1">
      <c r="A540" s="18">
        <v>533</v>
      </c>
      <c r="B540" s="9" t="s">
        <v>1597</v>
      </c>
      <c r="C540" s="10" t="s">
        <v>1598</v>
      </c>
      <c r="D540" s="10" t="s">
        <v>1599</v>
      </c>
      <c r="E540" s="8">
        <v>1000.0</v>
      </c>
      <c r="F540" s="15">
        <v>0.0</v>
      </c>
      <c r="G540" s="13">
        <f>F540*540</f>
        <v>0</v>
      </c>
      <c r="H540" s="18" t="s">
        <v>15</v>
      </c>
    </row>
    <row r="541" spans="1:8" outlineLevel="1">
      <c r="A541" s="18">
        <v>534</v>
      </c>
      <c r="B541" s="9" t="s">
        <v>1600</v>
      </c>
      <c r="C541" s="10" t="s">
        <v>1601</v>
      </c>
      <c r="D541" s="10" t="s">
        <v>1602</v>
      </c>
      <c r="E541" s="8">
        <v>1000.0</v>
      </c>
      <c r="F541" s="15">
        <v>0.0</v>
      </c>
      <c r="G541" s="13">
        <f>F541*541</f>
        <v>0</v>
      </c>
      <c r="H541" s="18" t="s">
        <v>15</v>
      </c>
    </row>
    <row r="542" spans="1:8" outlineLevel="1">
      <c r="A542" s="18">
        <v>535</v>
      </c>
      <c r="B542" s="9" t="s">
        <v>1603</v>
      </c>
      <c r="C542" s="10" t="s">
        <v>1604</v>
      </c>
      <c r="D542" s="10" t="s">
        <v>1605</v>
      </c>
      <c r="E542" s="8">
        <v>1000.0</v>
      </c>
      <c r="F542" s="15">
        <v>67806.0</v>
      </c>
      <c r="G542" s="13">
        <f>F542*542</f>
        <v>36750852</v>
      </c>
      <c r="H542" s="18" t="s">
        <v>15</v>
      </c>
    </row>
    <row r="543" spans="1:8" outlineLevel="1">
      <c r="A543" s="18">
        <v>536</v>
      </c>
      <c r="B543" s="9" t="s">
        <v>1606</v>
      </c>
      <c r="C543" s="10" t="s">
        <v>1607</v>
      </c>
      <c r="D543" s="10" t="s">
        <v>1608</v>
      </c>
      <c r="E543" s="8">
        <v>1000.0</v>
      </c>
      <c r="F543" s="15">
        <v>87088.0</v>
      </c>
      <c r="G543" s="13">
        <f>F543*543</f>
        <v>47288784</v>
      </c>
      <c r="H543" s="18" t="s">
        <v>15</v>
      </c>
    </row>
    <row r="544" spans="1:8" outlineLevel="1">
      <c r="A544" s="18">
        <v>537</v>
      </c>
      <c r="B544" s="9" t="s">
        <v>1609</v>
      </c>
      <c r="C544" s="10" t="s">
        <v>1610</v>
      </c>
      <c r="D544" s="10" t="s">
        <v>1611</v>
      </c>
      <c r="E544" s="8">
        <v>1000.0</v>
      </c>
      <c r="F544" s="15">
        <v>60368.0</v>
      </c>
      <c r="G544" s="13">
        <f>F544*544</f>
        <v>32840192</v>
      </c>
      <c r="H544" s="18" t="s">
        <v>15</v>
      </c>
    </row>
    <row r="545" spans="1:8" outlineLevel="1">
      <c r="A545" s="18">
        <v>538</v>
      </c>
      <c r="B545" s="9" t="s">
        <v>1612</v>
      </c>
      <c r="C545" s="10" t="s">
        <v>1613</v>
      </c>
      <c r="D545" s="10" t="s">
        <v>1614</v>
      </c>
      <c r="E545" s="8">
        <v>1000.0</v>
      </c>
      <c r="F545" s="15">
        <v>89838.0</v>
      </c>
      <c r="G545" s="13">
        <f>F545*545</f>
        <v>48961710</v>
      </c>
      <c r="H545" s="18" t="s">
        <v>15</v>
      </c>
    </row>
    <row r="546" spans="1:8" outlineLevel="1">
      <c r="A546" s="18">
        <v>539</v>
      </c>
      <c r="B546" s="9" t="s">
        <v>1615</v>
      </c>
      <c r="C546" s="10" t="s">
        <v>1616</v>
      </c>
      <c r="D546" s="10" t="s">
        <v>1617</v>
      </c>
      <c r="E546" s="8">
        <v>1000.0</v>
      </c>
      <c r="F546" s="15">
        <v>89940.0</v>
      </c>
      <c r="G546" s="13">
        <f>F546*546</f>
        <v>49107240</v>
      </c>
      <c r="H546" s="18" t="s">
        <v>15</v>
      </c>
    </row>
    <row r="547" spans="1:8" outlineLevel="1">
      <c r="A547" s="18">
        <v>540</v>
      </c>
      <c r="B547" s="9" t="s">
        <v>1618</v>
      </c>
      <c r="C547" s="10" t="s">
        <v>1619</v>
      </c>
      <c r="D547" s="10" t="s">
        <v>1620</v>
      </c>
      <c r="E547" s="8">
        <v>1000.0</v>
      </c>
      <c r="F547" s="15">
        <v>7184.0</v>
      </c>
      <c r="G547" s="13">
        <f>F547*547</f>
        <v>3929648</v>
      </c>
      <c r="H547" s="18" t="s">
        <v>15</v>
      </c>
    </row>
    <row r="548" spans="1:8" outlineLevel="1">
      <c r="A548" s="18">
        <v>541</v>
      </c>
      <c r="B548" s="9" t="s">
        <v>1621</v>
      </c>
      <c r="C548" s="10" t="s">
        <v>1622</v>
      </c>
      <c r="D548" s="10" t="s">
        <v>1623</v>
      </c>
      <c r="E548" s="8">
        <v>1000.0</v>
      </c>
      <c r="F548" s="15">
        <v>7184.0</v>
      </c>
      <c r="G548" s="13">
        <f>F548*548</f>
        <v>3936832</v>
      </c>
      <c r="H548" s="18" t="s">
        <v>15</v>
      </c>
    </row>
    <row r="549" spans="1:8" outlineLevel="1">
      <c r="A549" s="18">
        <v>542</v>
      </c>
      <c r="B549" s="9" t="s">
        <v>1624</v>
      </c>
      <c r="C549" s="10" t="s">
        <v>1625</v>
      </c>
      <c r="D549" s="10" t="s">
        <v>1626</v>
      </c>
      <c r="E549" s="8">
        <v>1000.0</v>
      </c>
      <c r="F549" s="15">
        <v>69237.0</v>
      </c>
      <c r="G549" s="13">
        <f>F549*549</f>
        <v>38011113</v>
      </c>
      <c r="H549" s="18" t="s">
        <v>15</v>
      </c>
    </row>
    <row r="550" spans="1:8" outlineLevel="1">
      <c r="A550" s="18">
        <v>543</v>
      </c>
      <c r="B550" s="9" t="s">
        <v>1627</v>
      </c>
      <c r="C550" s="10" t="s">
        <v>1628</v>
      </c>
      <c r="D550" s="10" t="s">
        <v>1629</v>
      </c>
      <c r="E550" s="8">
        <v>1000.0</v>
      </c>
      <c r="F550" s="15">
        <v>11216.0</v>
      </c>
      <c r="G550" s="13">
        <f>F550*550</f>
        <v>6168800</v>
      </c>
      <c r="H550" s="18" t="s">
        <v>15</v>
      </c>
    </row>
    <row r="551" spans="1:8" outlineLevel="1">
      <c r="A551" s="18">
        <v>544</v>
      </c>
      <c r="B551" s="9" t="s">
        <v>1630</v>
      </c>
      <c r="C551" s="10" t="s">
        <v>1631</v>
      </c>
      <c r="D551" s="10" t="s">
        <v>1632</v>
      </c>
      <c r="E551" s="8">
        <v>1000.0</v>
      </c>
      <c r="F551" s="15">
        <v>8285.0</v>
      </c>
      <c r="G551" s="13">
        <f>F551*551</f>
        <v>4565035</v>
      </c>
      <c r="H551" s="18" t="s">
        <v>15</v>
      </c>
    </row>
    <row r="552" spans="1:8" outlineLevel="1">
      <c r="A552" s="18">
        <v>545</v>
      </c>
      <c r="B552" s="9" t="s">
        <v>1633</v>
      </c>
      <c r="C552" s="10" t="s">
        <v>1634</v>
      </c>
      <c r="D552" s="10" t="s">
        <v>1635</v>
      </c>
      <c r="E552" s="8">
        <v>1000.0</v>
      </c>
      <c r="F552" s="15">
        <v>11216.0</v>
      </c>
      <c r="G552" s="13">
        <f>F552*552</f>
        <v>6191232</v>
      </c>
      <c r="H552" s="18" t="s">
        <v>15</v>
      </c>
    </row>
    <row r="553" spans="1:8" outlineLevel="1">
      <c r="A553" s="18">
        <v>546</v>
      </c>
      <c r="B553" s="9" t="s">
        <v>1636</v>
      </c>
      <c r="C553" s="10" t="s">
        <v>1637</v>
      </c>
      <c r="D553" s="10" t="s">
        <v>1638</v>
      </c>
      <c r="E553" s="8">
        <v>1000.0</v>
      </c>
      <c r="F553" s="15">
        <v>18472.0</v>
      </c>
      <c r="G553" s="13">
        <f>F553*553</f>
        <v>10215016</v>
      </c>
      <c r="H553" s="18" t="s">
        <v>15</v>
      </c>
    </row>
    <row r="554" spans="1:8" outlineLevel="1">
      <c r="A554" s="18">
        <v>547</v>
      </c>
      <c r="B554" s="9" t="s">
        <v>1639</v>
      </c>
      <c r="C554" s="10" t="s">
        <v>1640</v>
      </c>
      <c r="D554" s="10" t="s">
        <v>1641</v>
      </c>
      <c r="E554" s="8">
        <v>1000.0</v>
      </c>
      <c r="F554" s="15">
        <v>0.0</v>
      </c>
      <c r="G554" s="13">
        <f>F554*554</f>
        <v>0</v>
      </c>
      <c r="H554" s="18" t="s">
        <v>15</v>
      </c>
    </row>
    <row r="555" spans="1:8" outlineLevel="1">
      <c r="A555" s="18">
        <v>548</v>
      </c>
      <c r="B555" s="9" t="s">
        <v>1642</v>
      </c>
      <c r="C555" s="10" t="s">
        <v>1643</v>
      </c>
      <c r="D555" s="10" t="s">
        <v>1644</v>
      </c>
      <c r="E555" s="8">
        <v>1000.0</v>
      </c>
      <c r="F555" s="15">
        <v>0.0</v>
      </c>
      <c r="G555" s="13">
        <f>F555*555</f>
        <v>0</v>
      </c>
      <c r="H555" s="18" t="s">
        <v>15</v>
      </c>
    </row>
    <row r="556" spans="1:8" outlineLevel="1">
      <c r="A556" s="18">
        <v>549</v>
      </c>
      <c r="B556" s="9" t="s">
        <v>1645</v>
      </c>
      <c r="C556" s="10" t="s">
        <v>1646</v>
      </c>
      <c r="D556" s="10" t="s">
        <v>1647</v>
      </c>
      <c r="E556" s="8">
        <v>1000.0</v>
      </c>
      <c r="F556" s="15">
        <v>0.0</v>
      </c>
      <c r="G556" s="13">
        <f>F556*556</f>
        <v>0</v>
      </c>
      <c r="H556" s="18" t="s">
        <v>15</v>
      </c>
    </row>
    <row r="557" spans="1:8" outlineLevel="1">
      <c r="A557" s="18">
        <v>550</v>
      </c>
      <c r="B557" s="9" t="s">
        <v>1648</v>
      </c>
      <c r="C557" s="10" t="s">
        <v>1649</v>
      </c>
      <c r="D557" s="10" t="s">
        <v>1650</v>
      </c>
      <c r="E557" s="8">
        <v>1000.0</v>
      </c>
      <c r="F557" s="15">
        <v>15099.0</v>
      </c>
      <c r="G557" s="13">
        <f>F557*557</f>
        <v>8410143</v>
      </c>
      <c r="H557" s="18" t="s">
        <v>15</v>
      </c>
    </row>
    <row r="558" spans="1:8" outlineLevel="1">
      <c r="A558" s="18">
        <v>551</v>
      </c>
      <c r="B558" s="9" t="s">
        <v>1651</v>
      </c>
      <c r="C558" s="10" t="s">
        <v>1652</v>
      </c>
      <c r="D558" s="10" t="s">
        <v>1653</v>
      </c>
      <c r="E558" s="8">
        <v>1000.0</v>
      </c>
      <c r="F558" s="15">
        <v>0.0</v>
      </c>
      <c r="G558" s="13">
        <f>F558*558</f>
        <v>0</v>
      </c>
      <c r="H558" s="18" t="s">
        <v>15</v>
      </c>
    </row>
    <row r="559" spans="1:8" outlineLevel="1">
      <c r="A559" s="18">
        <v>552</v>
      </c>
      <c r="B559" s="9" t="s">
        <v>1654</v>
      </c>
      <c r="C559" s="10" t="s">
        <v>1655</v>
      </c>
      <c r="D559" s="10" t="s">
        <v>1656</v>
      </c>
      <c r="E559" s="8">
        <v>1000.0</v>
      </c>
      <c r="F559" s="15">
        <v>0.0</v>
      </c>
      <c r="G559" s="13">
        <f>F559*559</f>
        <v>0</v>
      </c>
      <c r="H559" s="18" t="s">
        <v>15</v>
      </c>
    </row>
    <row r="560" spans="1:8" outlineLevel="1">
      <c r="A560" s="18">
        <v>553</v>
      </c>
      <c r="B560" s="9" t="s">
        <v>1657</v>
      </c>
      <c r="C560" s="10" t="s">
        <v>1658</v>
      </c>
      <c r="D560" s="10" t="s">
        <v>1659</v>
      </c>
      <c r="E560" s="8">
        <v>1000.0</v>
      </c>
      <c r="F560" s="15">
        <v>1180734.0</v>
      </c>
      <c r="G560" s="13">
        <f>F560*560</f>
        <v>661211040</v>
      </c>
      <c r="H560" s="18" t="s">
        <v>15</v>
      </c>
    </row>
    <row r="561" spans="1:8" outlineLevel="1">
      <c r="A561" s="18">
        <v>554</v>
      </c>
      <c r="B561" s="9" t="s">
        <v>1660</v>
      </c>
      <c r="C561" s="10" t="s">
        <v>1661</v>
      </c>
      <c r="D561" s="10" t="s">
        <v>1662</v>
      </c>
      <c r="E561" s="8">
        <v>1000.0</v>
      </c>
      <c r="F561" s="15">
        <v>1180734.0</v>
      </c>
      <c r="G561" s="13">
        <f>F561*561</f>
        <v>662391774</v>
      </c>
      <c r="H561" s="18" t="s">
        <v>15</v>
      </c>
    </row>
    <row r="562" spans="1:8" outlineLevel="1">
      <c r="A562" s="18">
        <v>555</v>
      </c>
      <c r="B562" s="9" t="s">
        <v>1663</v>
      </c>
      <c r="C562" s="10" t="s">
        <v>1664</v>
      </c>
      <c r="D562" s="10" t="s">
        <v>1665</v>
      </c>
      <c r="E562" s="8">
        <v>1000.0</v>
      </c>
      <c r="F562" s="15">
        <v>0.0</v>
      </c>
      <c r="G562" s="13">
        <f>F562*562</f>
        <v>0</v>
      </c>
      <c r="H562" s="18" t="s">
        <v>15</v>
      </c>
    </row>
    <row r="563" spans="1:8" outlineLevel="1">
      <c r="A563" s="18">
        <v>556</v>
      </c>
      <c r="B563" s="9" t="s">
        <v>1666</v>
      </c>
      <c r="C563" s="10" t="s">
        <v>1667</v>
      </c>
      <c r="D563" s="10" t="s">
        <v>1668</v>
      </c>
      <c r="E563" s="8">
        <v>1000.0</v>
      </c>
      <c r="F563" s="15">
        <v>991302.0</v>
      </c>
      <c r="G563" s="13">
        <f>F563*563</f>
        <v>558103026</v>
      </c>
      <c r="H563" s="18" t="s">
        <v>15</v>
      </c>
    </row>
    <row r="564" spans="1:8" outlineLevel="1">
      <c r="A564" s="18">
        <v>557</v>
      </c>
      <c r="B564" s="9" t="s">
        <v>1669</v>
      </c>
      <c r="C564" s="10" t="s">
        <v>1670</v>
      </c>
      <c r="D564" s="10" t="s">
        <v>1671</v>
      </c>
      <c r="E564" s="8">
        <v>1000.0</v>
      </c>
      <c r="F564" s="15">
        <v>779411.0</v>
      </c>
      <c r="G564" s="13">
        <f>F564*564</f>
        <v>439587804</v>
      </c>
      <c r="H564" s="18" t="s">
        <v>15</v>
      </c>
    </row>
    <row r="565" spans="1:8" outlineLevel="1">
      <c r="A565" s="18">
        <v>558</v>
      </c>
      <c r="B565" s="9" t="s">
        <v>1672</v>
      </c>
      <c r="C565" s="10" t="s">
        <v>1673</v>
      </c>
      <c r="D565" s="10" t="s">
        <v>1674</v>
      </c>
      <c r="E565" s="8">
        <v>1000.0</v>
      </c>
      <c r="F565" s="15">
        <v>672020.0</v>
      </c>
      <c r="G565" s="13">
        <f>F565*565</f>
        <v>379691300</v>
      </c>
      <c r="H565" s="18" t="s">
        <v>15</v>
      </c>
    </row>
    <row r="566" spans="1:8" outlineLevel="1">
      <c r="A566" s="18">
        <v>559</v>
      </c>
      <c r="B566" s="9" t="s">
        <v>1675</v>
      </c>
      <c r="C566" s="10" t="s">
        <v>1676</v>
      </c>
      <c r="D566" s="10" t="s">
        <v>1677</v>
      </c>
      <c r="E566" s="8">
        <v>1000.0</v>
      </c>
      <c r="F566" s="15">
        <v>0.0</v>
      </c>
      <c r="G566" s="13">
        <f>F566*566</f>
        <v>0</v>
      </c>
      <c r="H566" s="18" t="s">
        <v>15</v>
      </c>
    </row>
    <row r="567" spans="1:8" outlineLevel="1">
      <c r="A567" s="18">
        <v>560</v>
      </c>
      <c r="B567" s="9" t="s">
        <v>1678</v>
      </c>
      <c r="C567" s="10" t="s">
        <v>1679</v>
      </c>
      <c r="D567" s="10" t="s">
        <v>1680</v>
      </c>
      <c r="E567" s="8">
        <v>1000.0</v>
      </c>
      <c r="F567" s="15">
        <v>1443635.0</v>
      </c>
      <c r="G567" s="13">
        <f>F567*567</f>
        <v>818541045</v>
      </c>
      <c r="H567" s="18" t="s">
        <v>15</v>
      </c>
    </row>
    <row r="568" spans="1:8" outlineLevel="1">
      <c r="A568" s="18">
        <v>561</v>
      </c>
      <c r="B568" s="9" t="s">
        <v>1681</v>
      </c>
      <c r="C568" s="10" t="s">
        <v>1682</v>
      </c>
      <c r="D568" s="10" t="s">
        <v>1683</v>
      </c>
      <c r="E568" s="8">
        <v>1000.0</v>
      </c>
      <c r="F568" s="15">
        <v>309782.0</v>
      </c>
      <c r="G568" s="13">
        <f>F568*568</f>
        <v>175956176</v>
      </c>
      <c r="H568" s="18" t="s">
        <v>15</v>
      </c>
    </row>
    <row r="569" spans="1:8" outlineLevel="1">
      <c r="A569" s="18">
        <v>562</v>
      </c>
      <c r="B569" s="9" t="s">
        <v>1684</v>
      </c>
      <c r="C569" s="10" t="s">
        <v>1685</v>
      </c>
      <c r="D569" s="10" t="s">
        <v>1686</v>
      </c>
      <c r="E569" s="8">
        <v>1000.0</v>
      </c>
      <c r="F569" s="15">
        <v>515486.0</v>
      </c>
      <c r="G569" s="13">
        <f>F569*569</f>
        <v>293311534</v>
      </c>
      <c r="H569" s="18" t="s">
        <v>15</v>
      </c>
    </row>
    <row r="570" spans="1:8" outlineLevel="1">
      <c r="A570" s="18">
        <v>563</v>
      </c>
      <c r="B570" s="9" t="s">
        <v>1687</v>
      </c>
      <c r="C570" s="10" t="s">
        <v>1688</v>
      </c>
      <c r="D570" s="10" t="s">
        <v>1689</v>
      </c>
      <c r="E570" s="8">
        <v>1000.0</v>
      </c>
      <c r="F570" s="15">
        <v>289130.0</v>
      </c>
      <c r="G570" s="13">
        <f>F570*570</f>
        <v>164804100</v>
      </c>
      <c r="H570" s="18" t="s">
        <v>15</v>
      </c>
    </row>
    <row r="571" spans="1:8" outlineLevel="1">
      <c r="A571" s="18">
        <v>564</v>
      </c>
      <c r="B571" s="9" t="s">
        <v>1690</v>
      </c>
      <c r="C571" s="10" t="s">
        <v>1691</v>
      </c>
      <c r="D571" s="10" t="s">
        <v>1692</v>
      </c>
      <c r="E571" s="8">
        <v>1000.0</v>
      </c>
      <c r="F571" s="15">
        <v>0.0</v>
      </c>
      <c r="G571" s="13">
        <f>F571*571</f>
        <v>0</v>
      </c>
      <c r="H571" s="18" t="s">
        <v>15</v>
      </c>
    </row>
    <row r="572" spans="1:8" outlineLevel="1">
      <c r="A572" s="18">
        <v>565</v>
      </c>
      <c r="B572" s="9" t="s">
        <v>1693</v>
      </c>
      <c r="C572" s="10" t="s">
        <v>1694</v>
      </c>
      <c r="D572" s="10" t="s">
        <v>1695</v>
      </c>
      <c r="E572" s="8">
        <v>1000.0</v>
      </c>
      <c r="F572" s="15">
        <v>0.0</v>
      </c>
      <c r="G572" s="13">
        <f>F572*572</f>
        <v>0</v>
      </c>
      <c r="H572" s="18" t="s">
        <v>15</v>
      </c>
    </row>
    <row r="573" spans="1:8" outlineLevel="1">
      <c r="A573" s="18">
        <v>566</v>
      </c>
      <c r="B573" s="9" t="s">
        <v>1696</v>
      </c>
      <c r="C573" s="10" t="s">
        <v>1697</v>
      </c>
      <c r="D573" s="10" t="s">
        <v>1698</v>
      </c>
      <c r="E573" s="8">
        <v>1000.0</v>
      </c>
      <c r="F573" s="15">
        <v>0.0</v>
      </c>
      <c r="G573" s="13">
        <f>F573*573</f>
        <v>0</v>
      </c>
      <c r="H573" s="18" t="s">
        <v>15</v>
      </c>
    </row>
    <row r="574" spans="1:8" outlineLevel="1">
      <c r="A574" s="18">
        <v>567</v>
      </c>
      <c r="B574" s="9" t="s">
        <v>1699</v>
      </c>
      <c r="C574" s="10" t="s">
        <v>1700</v>
      </c>
      <c r="D574" s="10" t="s">
        <v>1701</v>
      </c>
      <c r="E574" s="8">
        <v>1000.0</v>
      </c>
      <c r="F574" s="15">
        <v>0.0</v>
      </c>
      <c r="G574" s="13">
        <f>F574*574</f>
        <v>0</v>
      </c>
      <c r="H574" s="18" t="s">
        <v>15</v>
      </c>
    </row>
    <row r="575" spans="1:8" outlineLevel="1">
      <c r="A575" s="18">
        <v>568</v>
      </c>
      <c r="B575" s="9" t="s">
        <v>1702</v>
      </c>
      <c r="C575" s="10" t="s">
        <v>1703</v>
      </c>
      <c r="D575" s="10" t="s">
        <v>1704</v>
      </c>
      <c r="E575" s="8">
        <v>1000.0</v>
      </c>
      <c r="F575" s="15">
        <v>0.0</v>
      </c>
      <c r="G575" s="13">
        <f>F575*575</f>
        <v>0</v>
      </c>
      <c r="H575" s="18" t="s">
        <v>15</v>
      </c>
    </row>
    <row r="576" spans="1:8" outlineLevel="1">
      <c r="A576" s="18">
        <v>569</v>
      </c>
      <c r="B576" s="9" t="s">
        <v>1705</v>
      </c>
      <c r="C576" s="10" t="s">
        <v>1706</v>
      </c>
      <c r="D576" s="10" t="s">
        <v>1707</v>
      </c>
      <c r="E576" s="8">
        <v>1000.0</v>
      </c>
      <c r="F576" s="15">
        <v>0.0</v>
      </c>
      <c r="G576" s="13">
        <f>F576*576</f>
        <v>0</v>
      </c>
      <c r="H576" s="18" t="s">
        <v>15</v>
      </c>
    </row>
    <row r="577" spans="1:8" outlineLevel="1">
      <c r="A577" s="18">
        <v>570</v>
      </c>
      <c r="B577" s="9" t="s">
        <v>1708</v>
      </c>
      <c r="C577" s="10" t="s">
        <v>1709</v>
      </c>
      <c r="D577" s="10" t="s">
        <v>1710</v>
      </c>
      <c r="E577" s="8">
        <v>1000.0</v>
      </c>
      <c r="F577" s="15">
        <v>0.0</v>
      </c>
      <c r="G577" s="13">
        <f>F577*577</f>
        <v>0</v>
      </c>
      <c r="H577" s="18" t="s">
        <v>15</v>
      </c>
    </row>
    <row r="578" spans="1:8" outlineLevel="1">
      <c r="A578" s="18">
        <v>571</v>
      </c>
      <c r="B578" s="9" t="s">
        <v>1711</v>
      </c>
      <c r="C578" s="10" t="s">
        <v>1712</v>
      </c>
      <c r="D578" s="10" t="s">
        <v>1713</v>
      </c>
      <c r="E578" s="8">
        <v>1000.0</v>
      </c>
      <c r="F578" s="15">
        <v>0.0</v>
      </c>
      <c r="G578" s="13">
        <f>F578*578</f>
        <v>0</v>
      </c>
      <c r="H578" s="18" t="s">
        <v>15</v>
      </c>
    </row>
    <row r="579" spans="1:8" outlineLevel="1">
      <c r="A579" s="18">
        <v>572</v>
      </c>
      <c r="B579" s="9" t="s">
        <v>1714</v>
      </c>
      <c r="C579" s="10" t="s">
        <v>1715</v>
      </c>
      <c r="D579" s="10" t="s">
        <v>1716</v>
      </c>
      <c r="E579" s="8">
        <v>1000.0</v>
      </c>
      <c r="F579" s="15">
        <v>1192316.0</v>
      </c>
      <c r="G579" s="13">
        <f>F579*579</f>
        <v>690350964</v>
      </c>
      <c r="H579" s="18" t="s">
        <v>15</v>
      </c>
    </row>
    <row r="580" spans="1:8" outlineLevel="1">
      <c r="A580" s="18">
        <v>573</v>
      </c>
      <c r="B580" s="9" t="s">
        <v>1717</v>
      </c>
      <c r="C580" s="10" t="s">
        <v>1718</v>
      </c>
      <c r="D580" s="10" t="s">
        <v>1719</v>
      </c>
      <c r="E580" s="8">
        <v>1000.0</v>
      </c>
      <c r="F580" s="15">
        <v>638364.0</v>
      </c>
      <c r="G580" s="13">
        <f>F580*580</f>
        <v>370251120</v>
      </c>
      <c r="H580" s="18" t="s">
        <v>15</v>
      </c>
    </row>
    <row r="581" spans="1:8" outlineLevel="1">
      <c r="A581" s="18">
        <v>574</v>
      </c>
      <c r="B581" s="9" t="s">
        <v>1720</v>
      </c>
      <c r="C581" s="10" t="s">
        <v>1721</v>
      </c>
      <c r="D581" s="10" t="s">
        <v>1722</v>
      </c>
      <c r="E581" s="8">
        <v>1000.0</v>
      </c>
      <c r="F581" s="15">
        <v>1168.0</v>
      </c>
      <c r="G581" s="13">
        <f>F581*581</f>
        <v>678608</v>
      </c>
      <c r="H581" s="18" t="s">
        <v>15</v>
      </c>
    </row>
    <row r="582" spans="1:8" outlineLevel="1">
      <c r="A582" s="18">
        <v>575</v>
      </c>
      <c r="B582" s="9" t="s">
        <v>1723</v>
      </c>
      <c r="C582" s="10" t="s">
        <v>1724</v>
      </c>
      <c r="D582" s="10" t="s">
        <v>1725</v>
      </c>
      <c r="E582" s="8">
        <v>1000.0</v>
      </c>
      <c r="F582" s="15">
        <v>52529.0</v>
      </c>
      <c r="G582" s="13">
        <f>F582*582</f>
        <v>30571878</v>
      </c>
      <c r="H582" s="18" t="s">
        <v>15</v>
      </c>
    </row>
    <row r="583" spans="1:8" outlineLevel="1">
      <c r="A583" s="18">
        <v>576</v>
      </c>
      <c r="B583" s="9" t="s">
        <v>1726</v>
      </c>
      <c r="C583" s="10" t="s">
        <v>1727</v>
      </c>
      <c r="D583" s="10" t="s">
        <v>1728</v>
      </c>
      <c r="E583" s="8">
        <v>1000.0</v>
      </c>
      <c r="F583" s="15">
        <v>15847.0</v>
      </c>
      <c r="G583" s="13">
        <f>F583*583</f>
        <v>9238801</v>
      </c>
      <c r="H583" s="18" t="s">
        <v>15</v>
      </c>
    </row>
    <row r="584" spans="1:8" outlineLevel="1">
      <c r="A584" s="18">
        <v>577</v>
      </c>
      <c r="B584" s="9" t="s">
        <v>1729</v>
      </c>
      <c r="C584" s="10" t="s">
        <v>1730</v>
      </c>
      <c r="D584" s="10" t="s">
        <v>1731</v>
      </c>
      <c r="E584" s="8">
        <v>1000.0</v>
      </c>
      <c r="F584" s="15">
        <v>7184.0</v>
      </c>
      <c r="G584" s="13">
        <f>F584*584</f>
        <v>4195456</v>
      </c>
      <c r="H584" s="18" t="s">
        <v>15</v>
      </c>
    </row>
    <row r="585" spans="1:8" outlineLevel="1">
      <c r="A585" s="18">
        <v>578</v>
      </c>
      <c r="B585" s="9" t="s">
        <v>1732</v>
      </c>
      <c r="C585" s="10" t="s">
        <v>1733</v>
      </c>
      <c r="D585" s="10" t="s">
        <v>1734</v>
      </c>
      <c r="E585" s="8">
        <v>1000.0</v>
      </c>
      <c r="F585" s="15">
        <v>1867.0</v>
      </c>
      <c r="G585" s="13">
        <f>F585*585</f>
        <v>1092195</v>
      </c>
      <c r="H585" s="18" t="s">
        <v>15</v>
      </c>
    </row>
    <row r="586" spans="1:8" outlineLevel="1">
      <c r="A586" s="18">
        <v>579</v>
      </c>
      <c r="B586" s="9" t="s">
        <v>1735</v>
      </c>
      <c r="C586" s="10" t="s">
        <v>1736</v>
      </c>
      <c r="D586" s="10" t="s">
        <v>1737</v>
      </c>
      <c r="E586" s="8">
        <v>1000.0</v>
      </c>
      <c r="F586" s="15">
        <v>1927.0</v>
      </c>
      <c r="G586" s="13">
        <f>F586*586</f>
        <v>1129222</v>
      </c>
      <c r="H586" s="18" t="s">
        <v>15</v>
      </c>
    </row>
    <row r="587" spans="1:8" outlineLevel="1">
      <c r="A587" s="18">
        <v>580</v>
      </c>
      <c r="B587" s="9" t="s">
        <v>1738</v>
      </c>
      <c r="C587" s="10" t="s">
        <v>1739</v>
      </c>
      <c r="D587" s="10" t="s">
        <v>1740</v>
      </c>
      <c r="E587" s="8">
        <v>1000.0</v>
      </c>
      <c r="F587" s="15">
        <v>1278.0</v>
      </c>
      <c r="G587" s="13">
        <f>F587*587</f>
        <v>750186</v>
      </c>
      <c r="H587" s="18" t="s">
        <v>15</v>
      </c>
    </row>
    <row r="588" spans="1:8" outlineLevel="1">
      <c r="A588" s="18">
        <v>581</v>
      </c>
      <c r="B588" s="9" t="s">
        <v>1741</v>
      </c>
      <c r="C588" s="10" t="s">
        <v>1742</v>
      </c>
      <c r="D588" s="10" t="s">
        <v>1743</v>
      </c>
      <c r="E588" s="8">
        <v>1000.0</v>
      </c>
      <c r="F588" s="15">
        <v>621.0</v>
      </c>
      <c r="G588" s="13">
        <f>F588*588</f>
        <v>365148</v>
      </c>
      <c r="H588" s="18" t="s">
        <v>15</v>
      </c>
    </row>
    <row r="589" spans="1:8" outlineLevel="1">
      <c r="A589" s="18">
        <v>582</v>
      </c>
      <c r="B589" s="9" t="s">
        <v>1744</v>
      </c>
      <c r="C589" s="10" t="s">
        <v>1745</v>
      </c>
      <c r="D589" s="10" t="s">
        <v>1746</v>
      </c>
      <c r="E589" s="8">
        <v>1000.0</v>
      </c>
      <c r="F589" s="15">
        <v>791.0</v>
      </c>
      <c r="G589" s="13">
        <f>F589*589</f>
        <v>465899</v>
      </c>
      <c r="H589" s="18" t="s">
        <v>15</v>
      </c>
    </row>
    <row r="590" spans="1:8" outlineLevel="1">
      <c r="A590" s="18">
        <v>583</v>
      </c>
      <c r="B590" s="9" t="s">
        <v>1747</v>
      </c>
      <c r="C590" s="10" t="s">
        <v>1748</v>
      </c>
      <c r="D590" s="10" t="s">
        <v>1749</v>
      </c>
      <c r="E590" s="8">
        <v>1000.0</v>
      </c>
      <c r="F590" s="15">
        <v>283.0</v>
      </c>
      <c r="G590" s="13">
        <f>F590*590</f>
        <v>166970</v>
      </c>
      <c r="H590" s="18" t="s">
        <v>15</v>
      </c>
    </row>
    <row r="591" spans="1:8" outlineLevel="1">
      <c r="A591" s="18">
        <v>584</v>
      </c>
      <c r="B591" s="9" t="s">
        <v>1750</v>
      </c>
      <c r="C591" s="10" t="s">
        <v>1751</v>
      </c>
      <c r="D591" s="10" t="s">
        <v>1752</v>
      </c>
      <c r="E591" s="8">
        <v>1000.0</v>
      </c>
      <c r="F591" s="15">
        <v>561.0</v>
      </c>
      <c r="G591" s="13">
        <f>F591*591</f>
        <v>331551</v>
      </c>
      <c r="H591" s="18" t="s">
        <v>15</v>
      </c>
    </row>
    <row r="592" spans="1:8" outlineLevel="1">
      <c r="A592" s="18">
        <v>585</v>
      </c>
      <c r="B592" s="9" t="s">
        <v>1753</v>
      </c>
      <c r="C592" s="10" t="s">
        <v>1754</v>
      </c>
      <c r="D592" s="10" t="s">
        <v>1755</v>
      </c>
      <c r="E592" s="8">
        <v>1000.0</v>
      </c>
      <c r="F592" s="15">
        <v>17952.0</v>
      </c>
      <c r="G592" s="13">
        <f>F592*592</f>
        <v>10627584</v>
      </c>
      <c r="H592" s="18" t="s">
        <v>15</v>
      </c>
    </row>
    <row r="593" spans="1:8" outlineLevel="1">
      <c r="A593" s="18">
        <v>586</v>
      </c>
      <c r="B593" s="9" t="s">
        <v>1756</v>
      </c>
      <c r="C593" s="10" t="s">
        <v>1757</v>
      </c>
      <c r="D593" s="10" t="s">
        <v>1758</v>
      </c>
      <c r="E593" s="8">
        <v>1000.0</v>
      </c>
      <c r="F593" s="15">
        <v>467.0</v>
      </c>
      <c r="G593" s="13">
        <f>F593*593</f>
        <v>276931</v>
      </c>
      <c r="H593" s="18" t="s">
        <v>15</v>
      </c>
    </row>
    <row r="594" spans="1:8" outlineLevel="1">
      <c r="A594" s="18">
        <v>587</v>
      </c>
      <c r="B594" s="9" t="s">
        <v>1759</v>
      </c>
      <c r="C594" s="10" t="s">
        <v>1760</v>
      </c>
      <c r="D594" s="10" t="s">
        <v>1761</v>
      </c>
      <c r="E594" s="8">
        <v>1000.0</v>
      </c>
      <c r="F594" s="15">
        <v>1119.0</v>
      </c>
      <c r="G594" s="13">
        <f>F594*594</f>
        <v>664686</v>
      </c>
      <c r="H594" s="18" t="s">
        <v>15</v>
      </c>
    </row>
    <row r="595" spans="1:8" outlineLevel="1">
      <c r="A595" s="18">
        <v>588</v>
      </c>
      <c r="B595" s="9" t="s">
        <v>1762</v>
      </c>
      <c r="C595" s="10" t="s">
        <v>1763</v>
      </c>
      <c r="D595" s="10" t="s">
        <v>1764</v>
      </c>
      <c r="E595" s="8">
        <v>1000.0</v>
      </c>
      <c r="F595" s="15">
        <v>1132.0</v>
      </c>
      <c r="G595" s="13">
        <f>F595*595</f>
        <v>673540</v>
      </c>
      <c r="H595" s="18" t="s">
        <v>15</v>
      </c>
    </row>
    <row r="596" spans="1:8" outlineLevel="1">
      <c r="A596" s="18">
        <v>589</v>
      </c>
      <c r="B596" s="9" t="s">
        <v>1765</v>
      </c>
      <c r="C596" s="10" t="s">
        <v>1766</v>
      </c>
      <c r="D596" s="10" t="s">
        <v>1767</v>
      </c>
      <c r="E596" s="8">
        <v>1000.0</v>
      </c>
      <c r="F596" s="15">
        <v>1231.0</v>
      </c>
      <c r="G596" s="13">
        <f>F596*596</f>
        <v>733676</v>
      </c>
      <c r="H596" s="18" t="s">
        <v>15</v>
      </c>
    </row>
    <row r="597" spans="1:8" outlineLevel="1">
      <c r="A597" s="18">
        <v>590</v>
      </c>
      <c r="B597" s="9" t="s">
        <v>1768</v>
      </c>
      <c r="C597" s="10" t="s">
        <v>1769</v>
      </c>
      <c r="D597" s="10" t="s">
        <v>1770</v>
      </c>
      <c r="E597" s="8">
        <v>1000.0</v>
      </c>
      <c r="F597" s="15">
        <v>494.0</v>
      </c>
      <c r="G597" s="13">
        <f>F597*597</f>
        <v>294918</v>
      </c>
      <c r="H597" s="18" t="s">
        <v>15</v>
      </c>
    </row>
    <row r="598" spans="1:8" outlineLevel="1">
      <c r="A598" s="18">
        <v>591</v>
      </c>
      <c r="B598" s="9" t="s">
        <v>1771</v>
      </c>
      <c r="C598" s="10" t="s">
        <v>1772</v>
      </c>
      <c r="D598" s="10" t="s">
        <v>1773</v>
      </c>
      <c r="E598" s="8">
        <v>1000.0</v>
      </c>
      <c r="F598" s="15">
        <v>636.0</v>
      </c>
      <c r="G598" s="13">
        <f>F598*598</f>
        <v>380328</v>
      </c>
      <c r="H598" s="18" t="s">
        <v>15</v>
      </c>
    </row>
    <row r="599" spans="1:8" outlineLevel="1">
      <c r="A599" s="18">
        <v>592</v>
      </c>
      <c r="B599" s="9" t="s">
        <v>1774</v>
      </c>
      <c r="C599" s="10" t="s">
        <v>1775</v>
      </c>
      <c r="D599" s="10" t="s">
        <v>1776</v>
      </c>
      <c r="E599" s="8">
        <v>1000.0</v>
      </c>
      <c r="F599" s="15">
        <v>394.0</v>
      </c>
      <c r="G599" s="13">
        <f>F599*599</f>
        <v>236006</v>
      </c>
      <c r="H599" s="18" t="s">
        <v>15</v>
      </c>
    </row>
    <row r="600" spans="1:8" outlineLevel="1">
      <c r="A600" s="18">
        <v>593</v>
      </c>
      <c r="B600" s="9" t="s">
        <v>1777</v>
      </c>
      <c r="C600" s="10" t="s">
        <v>1778</v>
      </c>
      <c r="D600" s="10" t="s">
        <v>1779</v>
      </c>
      <c r="E600" s="8">
        <v>1000.0</v>
      </c>
      <c r="F600" s="15">
        <v>800.0</v>
      </c>
      <c r="G600" s="13">
        <f>F600*600</f>
        <v>480000</v>
      </c>
      <c r="H600" s="18" t="s">
        <v>15</v>
      </c>
    </row>
    <row r="601" spans="1:8" outlineLevel="1">
      <c r="A601" s="18">
        <v>594</v>
      </c>
      <c r="B601" s="9" t="s">
        <v>1780</v>
      </c>
      <c r="C601" s="10" t="s">
        <v>1781</v>
      </c>
      <c r="D601" s="10" t="s">
        <v>1782</v>
      </c>
      <c r="E601" s="8">
        <v>1000.0</v>
      </c>
      <c r="F601" s="15">
        <v>1222.0</v>
      </c>
      <c r="G601" s="13">
        <f>F601*601</f>
        <v>734422</v>
      </c>
      <c r="H601" s="18" t="s">
        <v>15</v>
      </c>
    </row>
    <row r="602" spans="1:8" outlineLevel="1">
      <c r="A602" s="18">
        <v>595</v>
      </c>
      <c r="B602" s="9" t="s">
        <v>1783</v>
      </c>
      <c r="C602" s="10" t="s">
        <v>1784</v>
      </c>
      <c r="D602" s="10" t="s">
        <v>1785</v>
      </c>
      <c r="E602" s="8">
        <v>1000.0</v>
      </c>
      <c r="F602" s="15">
        <v>818.0</v>
      </c>
      <c r="G602" s="13">
        <f>F602*602</f>
        <v>492436</v>
      </c>
      <c r="H602" s="18" t="s">
        <v>15</v>
      </c>
    </row>
    <row r="603" spans="1:8" outlineLevel="1">
      <c r="A603" s="18">
        <v>596</v>
      </c>
      <c r="B603" s="9" t="s">
        <v>1786</v>
      </c>
      <c r="C603" s="10" t="s">
        <v>1787</v>
      </c>
      <c r="D603" s="10" t="s">
        <v>1788</v>
      </c>
      <c r="E603" s="8">
        <v>1000.0</v>
      </c>
      <c r="F603" s="15">
        <v>1038.0</v>
      </c>
      <c r="G603" s="13">
        <f>F603*603</f>
        <v>625914</v>
      </c>
      <c r="H603" s="18" t="s">
        <v>15</v>
      </c>
    </row>
    <row r="604" spans="1:8" outlineLevel="1">
      <c r="A604" s="18">
        <v>597</v>
      </c>
      <c r="B604" s="9" t="s">
        <v>1789</v>
      </c>
      <c r="C604" s="10" t="s">
        <v>1790</v>
      </c>
      <c r="D604" s="10" t="s">
        <v>1791</v>
      </c>
      <c r="E604" s="8">
        <v>1000.0</v>
      </c>
      <c r="F604" s="15">
        <v>1295.0</v>
      </c>
      <c r="G604" s="13">
        <f>F604*604</f>
        <v>782180</v>
      </c>
      <c r="H604" s="18" t="s">
        <v>15</v>
      </c>
    </row>
    <row r="605" spans="1:8" outlineLevel="1">
      <c r="A605" s="18">
        <v>598</v>
      </c>
      <c r="B605" s="9" t="s">
        <v>1792</v>
      </c>
      <c r="C605" s="10" t="s">
        <v>1790</v>
      </c>
      <c r="D605" s="10" t="s">
        <v>1793</v>
      </c>
      <c r="E605" s="8">
        <v>1000.0</v>
      </c>
      <c r="F605" s="15">
        <v>1295.0</v>
      </c>
      <c r="G605" s="13">
        <f>F605*605</f>
        <v>783475</v>
      </c>
      <c r="H605" s="18" t="s">
        <v>15</v>
      </c>
    </row>
    <row r="606" spans="1:8" outlineLevel="1">
      <c r="A606" s="18">
        <v>599</v>
      </c>
      <c r="B606" s="9" t="s">
        <v>1794</v>
      </c>
      <c r="C606" s="10" t="s">
        <v>1795</v>
      </c>
      <c r="D606" s="10" t="s">
        <v>1796</v>
      </c>
      <c r="E606" s="8">
        <v>1000.0</v>
      </c>
      <c r="F606" s="15">
        <v>1258.0</v>
      </c>
      <c r="G606" s="13">
        <f>F606*606</f>
        <v>762348</v>
      </c>
      <c r="H606" s="18" t="s">
        <v>15</v>
      </c>
    </row>
    <row r="607" spans="1:8" outlineLevel="1">
      <c r="A607" s="18">
        <v>600</v>
      </c>
      <c r="B607" s="9" t="s">
        <v>1797</v>
      </c>
      <c r="C607" s="10" t="s">
        <v>1798</v>
      </c>
      <c r="D607" s="10" t="s">
        <v>1799</v>
      </c>
      <c r="E607" s="8">
        <v>1000.0</v>
      </c>
      <c r="F607" s="15">
        <v>0.0</v>
      </c>
      <c r="G607" s="13">
        <f>F607*607</f>
        <v>0</v>
      </c>
      <c r="H607" s="18" t="s">
        <v>15</v>
      </c>
    </row>
    <row r="608" spans="1:8" outlineLevel="1">
      <c r="A608" s="18">
        <v>601</v>
      </c>
      <c r="B608" s="9" t="s">
        <v>1800</v>
      </c>
      <c r="C608" s="10" t="s">
        <v>1801</v>
      </c>
      <c r="D608" s="10" t="s">
        <v>1802</v>
      </c>
      <c r="E608" s="8">
        <v>1000.0</v>
      </c>
      <c r="F608" s="15">
        <v>0.0</v>
      </c>
      <c r="G608" s="13">
        <f>F608*608</f>
        <v>0</v>
      </c>
      <c r="H608" s="18" t="s">
        <v>15</v>
      </c>
    </row>
    <row r="609" spans="1:8" outlineLevel="1">
      <c r="A609" s="18">
        <v>602</v>
      </c>
      <c r="B609" s="9" t="s">
        <v>1803</v>
      </c>
      <c r="C609" s="10" t="s">
        <v>1804</v>
      </c>
      <c r="D609" s="10" t="s">
        <v>1805</v>
      </c>
      <c r="E609" s="8">
        <v>1000.0</v>
      </c>
      <c r="F609" s="15">
        <v>0.0</v>
      </c>
      <c r="G609" s="13">
        <f>F609*609</f>
        <v>0</v>
      </c>
      <c r="H609" s="18" t="s">
        <v>15</v>
      </c>
    </row>
    <row r="610" spans="1:8" outlineLevel="1">
      <c r="A610" s="18">
        <v>603</v>
      </c>
      <c r="B610" s="9" t="s">
        <v>1806</v>
      </c>
      <c r="C610" s="10" t="s">
        <v>1807</v>
      </c>
      <c r="D610" s="10" t="s">
        <v>1808</v>
      </c>
      <c r="E610" s="8">
        <v>1000.0</v>
      </c>
      <c r="F610" s="15">
        <v>0.0</v>
      </c>
      <c r="G610" s="13">
        <f>F610*610</f>
        <v>0</v>
      </c>
      <c r="H610" s="18" t="s">
        <v>15</v>
      </c>
    </row>
    <row r="611" spans="1:8" outlineLevel="1">
      <c r="A611" s="18">
        <v>604</v>
      </c>
      <c r="B611" s="9" t="s">
        <v>1809</v>
      </c>
      <c r="C611" s="10" t="s">
        <v>1810</v>
      </c>
      <c r="D611" s="10" t="s">
        <v>1811</v>
      </c>
      <c r="E611" s="8">
        <v>1000.0</v>
      </c>
      <c r="F611" s="15">
        <v>0.0</v>
      </c>
      <c r="G611" s="13">
        <f>F611*611</f>
        <v>0</v>
      </c>
      <c r="H611" s="18" t="s">
        <v>15</v>
      </c>
    </row>
    <row r="612" spans="1:8" outlineLevel="1">
      <c r="A612" s="18">
        <v>605</v>
      </c>
      <c r="B612" s="9" t="s">
        <v>1812</v>
      </c>
      <c r="C612" s="10" t="s">
        <v>1813</v>
      </c>
      <c r="D612" s="10" t="s">
        <v>1814</v>
      </c>
      <c r="E612" s="8">
        <v>1000.0</v>
      </c>
      <c r="F612" s="15">
        <v>0.0</v>
      </c>
      <c r="G612" s="13">
        <f>F612*612</f>
        <v>0</v>
      </c>
      <c r="H612" s="18" t="s">
        <v>15</v>
      </c>
    </row>
    <row r="613" spans="1:8" outlineLevel="1">
      <c r="A613" s="18">
        <v>606</v>
      </c>
      <c r="B613" s="9" t="s">
        <v>1815</v>
      </c>
      <c r="C613" s="10" t="s">
        <v>1816</v>
      </c>
      <c r="D613" s="10" t="s">
        <v>1817</v>
      </c>
      <c r="E613" s="8">
        <v>1000.0</v>
      </c>
      <c r="F613" s="15">
        <v>0.0</v>
      </c>
      <c r="G613" s="13">
        <f>F613*613</f>
        <v>0</v>
      </c>
      <c r="H613" s="18" t="s">
        <v>15</v>
      </c>
    </row>
    <row r="614" spans="1:8" outlineLevel="1">
      <c r="A614" s="18">
        <v>607</v>
      </c>
      <c r="B614" s="9" t="s">
        <v>1818</v>
      </c>
      <c r="C614" s="10" t="s">
        <v>1819</v>
      </c>
      <c r="D614" s="10" t="s">
        <v>1820</v>
      </c>
      <c r="E614" s="8">
        <v>1000.0</v>
      </c>
      <c r="F614" s="15">
        <v>0.0</v>
      </c>
      <c r="G614" s="13">
        <f>F614*614</f>
        <v>0</v>
      </c>
      <c r="H614" s="18" t="s">
        <v>15</v>
      </c>
    </row>
    <row r="615" spans="1:8" outlineLevel="1">
      <c r="A615" s="18">
        <v>608</v>
      </c>
      <c r="B615" s="9" t="s">
        <v>1821</v>
      </c>
      <c r="C615" s="10" t="s">
        <v>1822</v>
      </c>
      <c r="D615" s="10" t="s">
        <v>1823</v>
      </c>
      <c r="E615" s="8">
        <v>1000.0</v>
      </c>
      <c r="F615" s="15">
        <v>0.0</v>
      </c>
      <c r="G615" s="13">
        <f>F615*615</f>
        <v>0</v>
      </c>
      <c r="H615" s="18" t="s">
        <v>15</v>
      </c>
    </row>
    <row r="616" spans="1:8" outlineLevel="1">
      <c r="A616" s="18">
        <v>609</v>
      </c>
      <c r="B616" s="9" t="s">
        <v>1824</v>
      </c>
      <c r="C616" s="10" t="s">
        <v>1825</v>
      </c>
      <c r="D616" s="10" t="s">
        <v>1826</v>
      </c>
      <c r="E616" s="8">
        <v>1000.0</v>
      </c>
      <c r="F616" s="15">
        <v>0.0</v>
      </c>
      <c r="G616" s="13">
        <f>F616*616</f>
        <v>0</v>
      </c>
      <c r="H616" s="18" t="s">
        <v>15</v>
      </c>
    </row>
    <row r="617" spans="1:8" outlineLevel="1">
      <c r="A617" s="18">
        <v>610</v>
      </c>
      <c r="B617" s="9" t="s">
        <v>1827</v>
      </c>
      <c r="C617" s="10" t="s">
        <v>1828</v>
      </c>
      <c r="D617" s="10" t="s">
        <v>1829</v>
      </c>
      <c r="E617" s="8">
        <v>1000.0</v>
      </c>
      <c r="F617" s="15">
        <v>0.0</v>
      </c>
      <c r="G617" s="13">
        <f>F617*617</f>
        <v>0</v>
      </c>
      <c r="H617" s="18" t="s">
        <v>15</v>
      </c>
    </row>
    <row r="618" spans="1:8" outlineLevel="1">
      <c r="A618" s="18">
        <v>611</v>
      </c>
      <c r="B618" s="9" t="s">
        <v>1830</v>
      </c>
      <c r="C618" s="10" t="s">
        <v>1831</v>
      </c>
      <c r="D618" s="10" t="s">
        <v>1832</v>
      </c>
      <c r="E618" s="8">
        <v>1000.0</v>
      </c>
      <c r="F618" s="15">
        <v>0.0</v>
      </c>
      <c r="G618" s="13">
        <f>F618*618</f>
        <v>0</v>
      </c>
      <c r="H618" s="18" t="s">
        <v>15</v>
      </c>
    </row>
    <row r="619" spans="1:8" outlineLevel="1">
      <c r="A619" s="18">
        <v>612</v>
      </c>
      <c r="B619" s="9" t="s">
        <v>1833</v>
      </c>
      <c r="C619" s="10" t="s">
        <v>1834</v>
      </c>
      <c r="D619" s="10" t="s">
        <v>1835</v>
      </c>
      <c r="E619" s="8">
        <v>1000.0</v>
      </c>
      <c r="F619" s="15">
        <v>0.0</v>
      </c>
      <c r="G619" s="13">
        <f>F619*619</f>
        <v>0</v>
      </c>
      <c r="H619" s="18" t="s">
        <v>15</v>
      </c>
    </row>
    <row r="620" spans="1:8" outlineLevel="1">
      <c r="A620" s="18">
        <v>613</v>
      </c>
      <c r="B620" s="9" t="s">
        <v>1836</v>
      </c>
      <c r="C620" s="10" t="s">
        <v>1837</v>
      </c>
      <c r="D620" s="10" t="s">
        <v>1838</v>
      </c>
      <c r="E620" s="8">
        <v>1000.0</v>
      </c>
      <c r="F620" s="15">
        <v>0.0</v>
      </c>
      <c r="G620" s="13">
        <f>F620*620</f>
        <v>0</v>
      </c>
      <c r="H620" s="18" t="s">
        <v>15</v>
      </c>
    </row>
    <row r="621" spans="1:8" outlineLevel="1">
      <c r="A621" s="18">
        <v>614</v>
      </c>
      <c r="B621" s="9" t="s">
        <v>1839</v>
      </c>
      <c r="C621" s="10" t="s">
        <v>1840</v>
      </c>
      <c r="D621" s="10" t="s">
        <v>1841</v>
      </c>
      <c r="E621" s="8">
        <v>1000.0</v>
      </c>
      <c r="F621" s="15">
        <v>0.0</v>
      </c>
      <c r="G621" s="13">
        <f>F621*621</f>
        <v>0</v>
      </c>
      <c r="H621" s="18" t="s">
        <v>15</v>
      </c>
    </row>
    <row r="622" spans="1:8" outlineLevel="1">
      <c r="A622" s="18">
        <v>615</v>
      </c>
      <c r="B622" s="9" t="s">
        <v>1842</v>
      </c>
      <c r="C622" s="10" t="s">
        <v>1843</v>
      </c>
      <c r="D622" s="10" t="s">
        <v>1844</v>
      </c>
      <c r="E622" s="8">
        <v>1000.0</v>
      </c>
      <c r="F622" s="15">
        <v>0.0</v>
      </c>
      <c r="G622" s="13">
        <f>F622*622</f>
        <v>0</v>
      </c>
      <c r="H622" s="18" t="s">
        <v>15</v>
      </c>
    </row>
    <row r="623" spans="1:8" outlineLevel="1">
      <c r="A623" s="18">
        <v>616</v>
      </c>
      <c r="B623" s="9" t="s">
        <v>1845</v>
      </c>
      <c r="C623" s="10" t="s">
        <v>1846</v>
      </c>
      <c r="D623" s="10" t="s">
        <v>1847</v>
      </c>
      <c r="E623" s="8">
        <v>1000.0</v>
      </c>
      <c r="F623" s="15">
        <v>0.0</v>
      </c>
      <c r="G623" s="13">
        <f>F623*623</f>
        <v>0</v>
      </c>
      <c r="H623" s="18" t="s">
        <v>15</v>
      </c>
    </row>
    <row r="624" spans="1:8" outlineLevel="1">
      <c r="A624" s="18">
        <v>617</v>
      </c>
      <c r="B624" s="9" t="s">
        <v>1848</v>
      </c>
      <c r="C624" s="10" t="s">
        <v>1849</v>
      </c>
      <c r="D624" s="10" t="s">
        <v>1850</v>
      </c>
      <c r="E624" s="8">
        <v>1000.0</v>
      </c>
      <c r="F624" s="15">
        <v>0.0</v>
      </c>
      <c r="G624" s="13">
        <f>F624*624</f>
        <v>0</v>
      </c>
      <c r="H624" s="18" t="s">
        <v>15</v>
      </c>
    </row>
    <row r="625" spans="1:8" outlineLevel="1">
      <c r="A625" s="18">
        <v>618</v>
      </c>
      <c r="B625" s="9" t="s">
        <v>1851</v>
      </c>
      <c r="C625" s="10" t="s">
        <v>1852</v>
      </c>
      <c r="D625" s="10" t="s">
        <v>1853</v>
      </c>
      <c r="E625" s="8">
        <v>1000.0</v>
      </c>
      <c r="F625" s="15">
        <v>0.0</v>
      </c>
      <c r="G625" s="13">
        <f>F625*625</f>
        <v>0</v>
      </c>
      <c r="H625" s="18" t="s">
        <v>15</v>
      </c>
    </row>
    <row r="626" spans="1:8" outlineLevel="1">
      <c r="A626" s="18">
        <v>619</v>
      </c>
      <c r="B626" s="9" t="s">
        <v>1854</v>
      </c>
      <c r="C626" s="10" t="s">
        <v>1855</v>
      </c>
      <c r="D626" s="10" t="s">
        <v>1856</v>
      </c>
      <c r="E626" s="8">
        <v>1000.0</v>
      </c>
      <c r="F626" s="15">
        <v>517500.0</v>
      </c>
      <c r="G626" s="13">
        <f>F626*626</f>
        <v>323955000</v>
      </c>
      <c r="H626" s="18" t="s">
        <v>15</v>
      </c>
    </row>
    <row r="627" spans="1:8">
      <c r="F627" s="7" t="s">
        <v>1857</v>
      </c>
      <c r="G627" s="20">
        <f>SUM(G6:G626)</f>
        <v>28719369031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7:B625"/>
  <mergeCells>
    <mergeCell ref="B1:F1"/>
    <mergeCell ref="A6:H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  <hyperlink ref="D508" r:id="rId_hyperlink_502"/>
    <hyperlink ref="D509" r:id="rId_hyperlink_503"/>
    <hyperlink ref="D510" r:id="rId_hyperlink_504"/>
    <hyperlink ref="D511" r:id="rId_hyperlink_505"/>
    <hyperlink ref="D512" r:id="rId_hyperlink_506"/>
    <hyperlink ref="D513" r:id="rId_hyperlink_507"/>
    <hyperlink ref="D514" r:id="rId_hyperlink_508"/>
    <hyperlink ref="D515" r:id="rId_hyperlink_509"/>
    <hyperlink ref="D516" r:id="rId_hyperlink_510"/>
    <hyperlink ref="D517" r:id="rId_hyperlink_511"/>
    <hyperlink ref="D518" r:id="rId_hyperlink_512"/>
    <hyperlink ref="D519" r:id="rId_hyperlink_513"/>
    <hyperlink ref="D520" r:id="rId_hyperlink_514"/>
    <hyperlink ref="D521" r:id="rId_hyperlink_515"/>
    <hyperlink ref="D522" r:id="rId_hyperlink_516"/>
    <hyperlink ref="D523" r:id="rId_hyperlink_517"/>
    <hyperlink ref="D524" r:id="rId_hyperlink_518"/>
    <hyperlink ref="D525" r:id="rId_hyperlink_519"/>
    <hyperlink ref="D526" r:id="rId_hyperlink_520"/>
    <hyperlink ref="D527" r:id="rId_hyperlink_521"/>
    <hyperlink ref="D528" r:id="rId_hyperlink_522"/>
    <hyperlink ref="D529" r:id="rId_hyperlink_523"/>
    <hyperlink ref="D530" r:id="rId_hyperlink_524"/>
    <hyperlink ref="D531" r:id="rId_hyperlink_525"/>
    <hyperlink ref="D532" r:id="rId_hyperlink_526"/>
    <hyperlink ref="D533" r:id="rId_hyperlink_527"/>
    <hyperlink ref="D534" r:id="rId_hyperlink_528"/>
    <hyperlink ref="D535" r:id="rId_hyperlink_529"/>
    <hyperlink ref="D536" r:id="rId_hyperlink_530"/>
    <hyperlink ref="D537" r:id="rId_hyperlink_531"/>
    <hyperlink ref="D538" r:id="rId_hyperlink_532"/>
    <hyperlink ref="D539" r:id="rId_hyperlink_533"/>
    <hyperlink ref="D540" r:id="rId_hyperlink_534"/>
    <hyperlink ref="D541" r:id="rId_hyperlink_535"/>
    <hyperlink ref="D542" r:id="rId_hyperlink_536"/>
    <hyperlink ref="D543" r:id="rId_hyperlink_537"/>
    <hyperlink ref="D544" r:id="rId_hyperlink_538"/>
    <hyperlink ref="D545" r:id="rId_hyperlink_539"/>
    <hyperlink ref="D546" r:id="rId_hyperlink_540"/>
    <hyperlink ref="D547" r:id="rId_hyperlink_541"/>
    <hyperlink ref="D548" r:id="rId_hyperlink_542"/>
    <hyperlink ref="D549" r:id="rId_hyperlink_543"/>
    <hyperlink ref="D550" r:id="rId_hyperlink_544"/>
    <hyperlink ref="D551" r:id="rId_hyperlink_545"/>
    <hyperlink ref="D552" r:id="rId_hyperlink_546"/>
    <hyperlink ref="D553" r:id="rId_hyperlink_547"/>
    <hyperlink ref="D554" r:id="rId_hyperlink_548"/>
    <hyperlink ref="D555" r:id="rId_hyperlink_549"/>
    <hyperlink ref="D556" r:id="rId_hyperlink_550"/>
    <hyperlink ref="D557" r:id="rId_hyperlink_551"/>
    <hyperlink ref="D558" r:id="rId_hyperlink_552"/>
    <hyperlink ref="D559" r:id="rId_hyperlink_553"/>
    <hyperlink ref="D560" r:id="rId_hyperlink_554"/>
    <hyperlink ref="D561" r:id="rId_hyperlink_555"/>
    <hyperlink ref="D562" r:id="rId_hyperlink_556"/>
    <hyperlink ref="D563" r:id="rId_hyperlink_557"/>
    <hyperlink ref="D564" r:id="rId_hyperlink_558"/>
    <hyperlink ref="D565" r:id="rId_hyperlink_559"/>
    <hyperlink ref="D566" r:id="rId_hyperlink_560"/>
    <hyperlink ref="D567" r:id="rId_hyperlink_561"/>
    <hyperlink ref="D568" r:id="rId_hyperlink_562"/>
    <hyperlink ref="D569" r:id="rId_hyperlink_563"/>
    <hyperlink ref="D570" r:id="rId_hyperlink_564"/>
    <hyperlink ref="D571" r:id="rId_hyperlink_565"/>
    <hyperlink ref="D572" r:id="rId_hyperlink_566"/>
    <hyperlink ref="D573" r:id="rId_hyperlink_567"/>
    <hyperlink ref="D574" r:id="rId_hyperlink_568"/>
    <hyperlink ref="D575" r:id="rId_hyperlink_569"/>
    <hyperlink ref="D576" r:id="rId_hyperlink_570"/>
    <hyperlink ref="D577" r:id="rId_hyperlink_571"/>
    <hyperlink ref="D578" r:id="rId_hyperlink_572"/>
    <hyperlink ref="D579" r:id="rId_hyperlink_573"/>
    <hyperlink ref="D580" r:id="rId_hyperlink_574"/>
    <hyperlink ref="D581" r:id="rId_hyperlink_575"/>
    <hyperlink ref="D582" r:id="rId_hyperlink_576"/>
    <hyperlink ref="D583" r:id="rId_hyperlink_577"/>
    <hyperlink ref="D584" r:id="rId_hyperlink_578"/>
    <hyperlink ref="D585" r:id="rId_hyperlink_579"/>
    <hyperlink ref="D586" r:id="rId_hyperlink_580"/>
    <hyperlink ref="D587" r:id="rId_hyperlink_581"/>
    <hyperlink ref="D588" r:id="rId_hyperlink_582"/>
    <hyperlink ref="D589" r:id="rId_hyperlink_583"/>
    <hyperlink ref="D590" r:id="rId_hyperlink_584"/>
    <hyperlink ref="D591" r:id="rId_hyperlink_585"/>
    <hyperlink ref="D592" r:id="rId_hyperlink_586"/>
    <hyperlink ref="D593" r:id="rId_hyperlink_587"/>
    <hyperlink ref="D594" r:id="rId_hyperlink_588"/>
    <hyperlink ref="D595" r:id="rId_hyperlink_589"/>
    <hyperlink ref="D596" r:id="rId_hyperlink_590"/>
    <hyperlink ref="D597" r:id="rId_hyperlink_591"/>
    <hyperlink ref="D598" r:id="rId_hyperlink_592"/>
    <hyperlink ref="D599" r:id="rId_hyperlink_593"/>
    <hyperlink ref="D600" r:id="rId_hyperlink_594"/>
    <hyperlink ref="D601" r:id="rId_hyperlink_595"/>
    <hyperlink ref="D602" r:id="rId_hyperlink_596"/>
    <hyperlink ref="D603" r:id="rId_hyperlink_597"/>
    <hyperlink ref="D604" r:id="rId_hyperlink_598"/>
    <hyperlink ref="D605" r:id="rId_hyperlink_599"/>
    <hyperlink ref="D606" r:id="rId_hyperlink_600"/>
    <hyperlink ref="D607" r:id="rId_hyperlink_601"/>
    <hyperlink ref="D608" r:id="rId_hyperlink_602"/>
    <hyperlink ref="D609" r:id="rId_hyperlink_603"/>
    <hyperlink ref="D610" r:id="rId_hyperlink_604"/>
    <hyperlink ref="D611" r:id="rId_hyperlink_605"/>
    <hyperlink ref="D612" r:id="rId_hyperlink_606"/>
    <hyperlink ref="D613" r:id="rId_hyperlink_607"/>
    <hyperlink ref="D614" r:id="rId_hyperlink_608"/>
    <hyperlink ref="D615" r:id="rId_hyperlink_609"/>
    <hyperlink ref="D616" r:id="rId_hyperlink_610"/>
    <hyperlink ref="D617" r:id="rId_hyperlink_611"/>
    <hyperlink ref="D618" r:id="rId_hyperlink_612"/>
    <hyperlink ref="D619" r:id="rId_hyperlink_613"/>
    <hyperlink ref="D620" r:id="rId_hyperlink_614"/>
    <hyperlink ref="D621" r:id="rId_hyperlink_615"/>
    <hyperlink ref="D622" r:id="rId_hyperlink_616"/>
    <hyperlink ref="D623" r:id="rId_hyperlink_617"/>
    <hyperlink ref="D624" r:id="rId_hyperlink_618"/>
    <hyperlink ref="D625" r:id="rId_hyperlink_619"/>
    <hyperlink ref="D626" r:id="rId_hyperlink_62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2026-11-01T23:42:54+03:00</dcterms:created>
  <dcterms:modified xsi:type="dcterms:W3CDTF">2026-11-01T23:42:54+03:00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